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Souhrn ZL 01-03 - Klarisky - POHL\ZL 03 - K1 - nový strop - náhrada kce z desek Hurdis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01 02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02 Pol'!$A$1:$S$122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G7" i="11" s="1"/>
  <c r="I8" i="11"/>
  <c r="I7" i="11" s="1"/>
  <c r="K8" i="11"/>
  <c r="K7" i="11" s="1"/>
  <c r="O8" i="11"/>
  <c r="O7" i="11" s="1"/>
  <c r="Q8" i="11"/>
  <c r="Q7" i="11" s="1"/>
  <c r="G12" i="11"/>
  <c r="I12" i="11"/>
  <c r="K12" i="11"/>
  <c r="O12" i="11"/>
  <c r="Q12" i="11"/>
  <c r="G20" i="11"/>
  <c r="M20" i="11" s="1"/>
  <c r="I20" i="11"/>
  <c r="K20" i="11"/>
  <c r="O20" i="11"/>
  <c r="Q20" i="11"/>
  <c r="G28" i="11"/>
  <c r="M28" i="11" s="1"/>
  <c r="I28" i="11"/>
  <c r="K28" i="11"/>
  <c r="O28" i="11"/>
  <c r="Q28" i="11"/>
  <c r="G35" i="11"/>
  <c r="M35" i="11" s="1"/>
  <c r="I35" i="11"/>
  <c r="K35" i="11"/>
  <c r="O35" i="11"/>
  <c r="Q35" i="11"/>
  <c r="G41" i="11"/>
  <c r="M41" i="11" s="1"/>
  <c r="I41" i="11"/>
  <c r="K41" i="11"/>
  <c r="O41" i="11"/>
  <c r="Q41" i="11"/>
  <c r="G56" i="11"/>
  <c r="M56" i="11" s="1"/>
  <c r="I56" i="11"/>
  <c r="K56" i="11"/>
  <c r="O56" i="11"/>
  <c r="Q56" i="11"/>
  <c r="G59" i="11"/>
  <c r="M59" i="11" s="1"/>
  <c r="I59" i="11"/>
  <c r="K59" i="11"/>
  <c r="O59" i="11"/>
  <c r="Q59" i="11"/>
  <c r="G62" i="11"/>
  <c r="M62" i="11" s="1"/>
  <c r="I62" i="11"/>
  <c r="K62" i="11"/>
  <c r="O62" i="11"/>
  <c r="Q62" i="11"/>
  <c r="G65" i="11"/>
  <c r="M65" i="11" s="1"/>
  <c r="I65" i="11"/>
  <c r="K65" i="11"/>
  <c r="O65" i="11"/>
  <c r="Q65" i="11"/>
  <c r="G69" i="11"/>
  <c r="M69" i="11" s="1"/>
  <c r="I69" i="11"/>
  <c r="K69" i="11"/>
  <c r="O69" i="11"/>
  <c r="Q69" i="11"/>
  <c r="G73" i="11"/>
  <c r="M73" i="11" s="1"/>
  <c r="I73" i="11"/>
  <c r="K73" i="11"/>
  <c r="O73" i="11"/>
  <c r="Q73" i="11"/>
  <c r="G77" i="11"/>
  <c r="M77" i="11" s="1"/>
  <c r="I77" i="11"/>
  <c r="K77" i="11"/>
  <c r="O77" i="11"/>
  <c r="Q77" i="11"/>
  <c r="G82" i="11"/>
  <c r="I82" i="11"/>
  <c r="K82" i="11"/>
  <c r="O82" i="11"/>
  <c r="Q82" i="11"/>
  <c r="G85" i="11"/>
  <c r="M85" i="11" s="1"/>
  <c r="I85" i="11"/>
  <c r="K85" i="11"/>
  <c r="O85" i="11"/>
  <c r="Q85" i="11"/>
  <c r="Q81" i="11" s="1"/>
  <c r="G88" i="11"/>
  <c r="M88" i="11" s="1"/>
  <c r="I88" i="11"/>
  <c r="K88" i="11"/>
  <c r="O88" i="11"/>
  <c r="Q88" i="11"/>
  <c r="G92" i="11"/>
  <c r="G91" i="11" s="1"/>
  <c r="I92" i="11"/>
  <c r="I91" i="11" s="1"/>
  <c r="K92" i="11"/>
  <c r="K91" i="11" s="1"/>
  <c r="O92" i="11"/>
  <c r="O91" i="11" s="1"/>
  <c r="Q92" i="11"/>
  <c r="Q91" i="11" s="1"/>
  <c r="K95" i="11"/>
  <c r="G96" i="11"/>
  <c r="G95" i="11" s="1"/>
  <c r="I96" i="11"/>
  <c r="I95" i="11" s="1"/>
  <c r="K96" i="11"/>
  <c r="O96" i="11"/>
  <c r="O95" i="11" s="1"/>
  <c r="Q96" i="11"/>
  <c r="Q95" i="11" s="1"/>
  <c r="G100" i="11"/>
  <c r="G99" i="11" s="1"/>
  <c r="I100" i="11"/>
  <c r="I99" i="11" s="1"/>
  <c r="K100" i="11"/>
  <c r="K99" i="11" s="1"/>
  <c r="O100" i="11"/>
  <c r="O99" i="11" s="1"/>
  <c r="Q100" i="11"/>
  <c r="Q99" i="11" s="1"/>
  <c r="K101" i="11"/>
  <c r="G102" i="11"/>
  <c r="G101" i="11" s="1"/>
  <c r="I102" i="11"/>
  <c r="I101" i="11" s="1"/>
  <c r="K102" i="11"/>
  <c r="O102" i="11"/>
  <c r="O101" i="11" s="1"/>
  <c r="Q102" i="11"/>
  <c r="Q101" i="11" s="1"/>
  <c r="G109" i="11"/>
  <c r="I109" i="11"/>
  <c r="K109" i="11"/>
  <c r="O109" i="11"/>
  <c r="Q109" i="11"/>
  <c r="G110" i="11"/>
  <c r="M110" i="11" s="1"/>
  <c r="I110" i="11"/>
  <c r="K110" i="11"/>
  <c r="O110" i="11"/>
  <c r="Q110" i="11"/>
  <c r="G111" i="11"/>
  <c r="M111" i="11" s="1"/>
  <c r="I111" i="11"/>
  <c r="K111" i="11"/>
  <c r="O111" i="11"/>
  <c r="Q111" i="11"/>
  <c r="G112" i="11"/>
  <c r="M112" i="11" s="1"/>
  <c r="I112" i="11"/>
  <c r="K112" i="11"/>
  <c r="O112" i="11"/>
  <c r="Q112" i="11"/>
  <c r="G113" i="11"/>
  <c r="M113" i="11" s="1"/>
  <c r="I113" i="11"/>
  <c r="K113" i="11"/>
  <c r="O113" i="11"/>
  <c r="Q113" i="11"/>
  <c r="G114" i="11"/>
  <c r="M114" i="11" s="1"/>
  <c r="I114" i="11"/>
  <c r="K114" i="11"/>
  <c r="O114" i="11"/>
  <c r="Q114" i="11"/>
  <c r="G115" i="11"/>
  <c r="M115" i="11" s="1"/>
  <c r="I115" i="11"/>
  <c r="K115" i="11"/>
  <c r="O115" i="11"/>
  <c r="Q115" i="11"/>
  <c r="G117" i="11"/>
  <c r="G116" i="11" s="1"/>
  <c r="I117" i="11"/>
  <c r="I116" i="11" s="1"/>
  <c r="K117" i="11"/>
  <c r="K116" i="11" s="1"/>
  <c r="O117" i="11"/>
  <c r="O116" i="11" s="1"/>
  <c r="Q117" i="11"/>
  <c r="Q116" i="11" s="1"/>
  <c r="G119" i="11"/>
  <c r="G118" i="11" s="1"/>
  <c r="I119" i="11"/>
  <c r="I118" i="11" s="1"/>
  <c r="K119" i="11"/>
  <c r="K118" i="11" s="1"/>
  <c r="O119" i="11"/>
  <c r="O118" i="11" s="1"/>
  <c r="Q119" i="11"/>
  <c r="Q118" i="11" s="1"/>
  <c r="I59" i="1"/>
  <c r="J55" i="1" s="1"/>
  <c r="F42" i="1"/>
  <c r="G42" i="1"/>
  <c r="H42" i="1"/>
  <c r="I42" i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J51" i="1" l="1"/>
  <c r="J58" i="1"/>
  <c r="K108" i="11"/>
  <c r="O108" i="11"/>
  <c r="I81" i="11"/>
  <c r="K81" i="11"/>
  <c r="K11" i="11"/>
  <c r="J52" i="1"/>
  <c r="J49" i="1"/>
  <c r="J54" i="1"/>
  <c r="I108" i="11"/>
  <c r="G81" i="11"/>
  <c r="Q11" i="11"/>
  <c r="G11" i="11"/>
  <c r="I11" i="11"/>
  <c r="J50" i="1"/>
  <c r="J56" i="1"/>
  <c r="Q108" i="11"/>
  <c r="G108" i="11"/>
  <c r="O81" i="11"/>
  <c r="O11" i="11"/>
  <c r="M119" i="11"/>
  <c r="M118" i="11" s="1"/>
  <c r="M117" i="11"/>
  <c r="M116" i="11" s="1"/>
  <c r="M109" i="11"/>
  <c r="M108" i="11" s="1"/>
  <c r="M102" i="11"/>
  <c r="M101" i="11" s="1"/>
  <c r="M100" i="11"/>
  <c r="M99" i="11" s="1"/>
  <c r="M96" i="11"/>
  <c r="M95" i="11" s="1"/>
  <c r="M92" i="11"/>
  <c r="M91" i="11" s="1"/>
  <c r="M82" i="11"/>
  <c r="M81" i="11" s="1"/>
  <c r="M12" i="11"/>
  <c r="M11" i="11" s="1"/>
  <c r="M8" i="11"/>
  <c r="M7" i="11" s="1"/>
  <c r="J53" i="1"/>
  <c r="J57" i="1"/>
  <c r="J39" i="1"/>
  <c r="J42" i="1" s="1"/>
  <c r="J41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<sst xmlns="http://schemas.openxmlformats.org/spreadsheetml/2006/main" count="505" uniqueCount="251">
  <si>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</si>
  <si>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</si>
  <si>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</si>
  <si>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</si>
  <si>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</si>
  <si>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</si>
  <si>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</si>
  <si>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</si>
  <si>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</si>
  <si>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</si>
  <si>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</si>
  <si>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</si>
  <si>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</si>
  <si>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</si>
  <si>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</si>
  <si>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</si>
  <si>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</si>
  <si>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</si>
  <si>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</si>
  <si>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</si>
  <si>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</si>
  <si>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</si>
  <si>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</si>
  <si>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</si>
  <si>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</si>
  <si>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</si>
  <si>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</si>
  <si>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</si>
  <si>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</si>
  <si>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</si>
  <si>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</si>
  <si>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</si>
  <si>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</si>
  <si>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</si>
  <si>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</si>
  <si>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</si>
  <si>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</si>
  <si>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</si>
  <si>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</si>
  <si>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</si>
  <si>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</si>
  <si>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02</t>
  </si>
  <si>
    <t>Stropy 1.NP - ocelová nosná kce a železobetonová deska</t>
  </si>
  <si>
    <t>01</t>
  </si>
  <si>
    <t>K1 - vícepráce</t>
  </si>
  <si>
    <t>Objekt:</t>
  </si>
  <si>
    <t>Rozpočet:</t>
  </si>
  <si>
    <t>VCP</t>
  </si>
  <si>
    <t>Rekonstrukce bývalého kláštera sv. Kláry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</si>
  <si>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</si>
  <si>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</si>
  <si>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</si>
  <si>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</si>
  <si>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</si>
  <si>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</si>
  <si>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</si>
  <si>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</si>
  <si>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</si>
  <si>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</si>
  <si>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</si>
  <si>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</si>
  <si>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</si>
  <si>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</si>
  <si>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</si>
  <si>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</si>
  <si>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</si>
  <si>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</si>
  <si>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</si>
  <si>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</si>
  <si>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</si>
  <si>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</si>
  <si>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</si>
  <si>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</si>
  <si>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</si>
  <si>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</si>
  <si>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</si>
  <si>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63</t>
  </si>
  <si>
    <t>Podlahy a podlahové konstrukce</t>
  </si>
  <si>
    <t>94</t>
  </si>
  <si>
    <t>Lešení a stavební výtahy</t>
  </si>
  <si>
    <t>97</t>
  </si>
  <si>
    <t>Prorážení otvorů</t>
  </si>
  <si>
    <t>99</t>
  </si>
  <si>
    <t>Staveništní přesun hmot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</si>
  <si>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</si>
  <si>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</si>
  <si>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</si>
  <si>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</si>
  <si>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</si>
  <si>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</si>
  <si>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</si>
  <si>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</si>
  <si>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</si>
  <si>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</si>
  <si>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</si>
  <si>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</si>
  <si>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</si>
  <si>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</si>
  <si>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</si>
  <si>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</si>
  <si>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</si>
  <si>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</si>
  <si>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</si>
  <si>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</si>
  <si>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</si>
  <si>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</si>
  <si>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</si>
  <si>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</si>
  <si>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</si>
  <si>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</si>
  <si>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</si>
  <si>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</si>
  <si>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</si>
  <si>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</si>
  <si>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310237241R00</t>
  </si>
  <si>
    <t>Zazdívka otvorů pl. 0,25 m2 cihlami, tl. zdi 30 cm</t>
  </si>
  <si>
    <t>kus</t>
  </si>
  <si>
    <t>801-4</t>
  </si>
  <si>
    <t>RTS</t>
  </si>
  <si>
    <t>POL1_1</t>
  </si>
  <si>
    <t>zazdívka stávajících kapes po vyborání ocelových nosníků : 66</t>
  </si>
  <si>
    <t>VV</t>
  </si>
  <si>
    <t xml:space="preserve">původní položka z rozpočtu stavby oceněná v rámci VZ  - list rozpočtu K1 01 Pol, č. položky 33 : </t>
  </si>
  <si>
    <t>411354173R00</t>
  </si>
  <si>
    <t>Podpěrná konstr. stropů do 12 kPa - zřízení</t>
  </si>
  <si>
    <t>m2</t>
  </si>
  <si>
    <t>801-1</t>
  </si>
  <si>
    <t>strop S01 : 3,2*7</t>
  </si>
  <si>
    <t>strop S1 : 17*2,8</t>
  </si>
  <si>
    <t>strop S7 : 4,5*4</t>
  </si>
  <si>
    <t xml:space="preserve">stropy s ponechanou ocelovou kcí : </t>
  </si>
  <si>
    <t>nad technickými místnostmi K1-1-003, K1-1-004a, b : 3*3+1,5*2,5</t>
  </si>
  <si>
    <t xml:space="preserve">analogicky - jednotková cena Katalogu popisů a směrných cen stavebních prací ÚRS Praha, a.s., na úrovni 80% cen I/2014 : </t>
  </si>
  <si>
    <t xml:space="preserve">číslo položky identické v ÚRS i RTS : </t>
  </si>
  <si>
    <t>411354174R00</t>
  </si>
  <si>
    <t>Podpěrná konstr. stropů do 12 kPa - odstranění</t>
  </si>
  <si>
    <t>411354235R00</t>
  </si>
  <si>
    <t>Bednění stropů plech lesklý, vlna 50 mm tl. 0,8 mm</t>
  </si>
  <si>
    <t xml:space="preserve">dle podlahových ploch : </t>
  </si>
  <si>
    <t>místnost č. K1-2-006 - trapézový plech celoplošně : 100,36</t>
  </si>
  <si>
    <t>místnost č. K1-2-001 : 16,4</t>
  </si>
  <si>
    <t>místnost č. K1-2-004 : 8,97</t>
  </si>
  <si>
    <t>rezerva nad zdivem 10% : 125,73*0,1</t>
  </si>
  <si>
    <t>Mezisoučet</t>
  </si>
  <si>
    <t>413941123R00</t>
  </si>
  <si>
    <t>Osazení válcovaných nosníků ve stropech č. 14 - 22</t>
  </si>
  <si>
    <t>t</t>
  </si>
  <si>
    <t>POL1_</t>
  </si>
  <si>
    <t>strop S1 - I č.140 : 695/1000</t>
  </si>
  <si>
    <t>strop S01 - I č.160 : 557/1000</t>
  </si>
  <si>
    <t>strop S7 - I č.180 : 421/1000</t>
  </si>
  <si>
    <t xml:space="preserve">Z katalogu ÚRS použita položka č.317941123 - Osazování ocelových válcovaných nosníků na zdivu I, IE, U, UE nebo L do č 22 : </t>
  </si>
  <si>
    <t>411322424R00</t>
  </si>
  <si>
    <t>Stropy trámové ze železobetonu C 25/30</t>
  </si>
  <si>
    <t>m3</t>
  </si>
  <si>
    <t>Vlastní</t>
  </si>
  <si>
    <t xml:space="preserve">dobetonování vlny TP : </t>
  </si>
  <si>
    <t>místnost č. K1-2-006 - trapézový plech celoplošně : 0,05*100,36*0,5</t>
  </si>
  <si>
    <t>místnost č. K1-2-001 : 0,05*16,4*0,5</t>
  </si>
  <si>
    <t>místnost č. K1-2-004 : 0,05*8,97*0,5</t>
  </si>
  <si>
    <t>rezerva nad zdivem 10% : 3,14325*0,1</t>
  </si>
  <si>
    <t xml:space="preserve">ŽB deska tl.80 mm s výztužnou sítí : </t>
  </si>
  <si>
    <t>místnost č. K1-2-006 - trapézový plech celoplošně : 0,08*100,36</t>
  </si>
  <si>
    <t>místnost č. K1-2-001 : 0,08*16,4</t>
  </si>
  <si>
    <t>místnost č. K1-2-004 : 0,08*8,97</t>
  </si>
  <si>
    <t>rezerva nad zdivem 10% : 10,0584*0,1</t>
  </si>
  <si>
    <t xml:space="preserve">původní položka z rozpočtu stavby oceněná v rámci VZ  - list rozpočtu K4 01 Pol, č. položky 32 : </t>
  </si>
  <si>
    <t>411361321R00</t>
  </si>
  <si>
    <t>Výztuž stropů z betonářské oceli 11373</t>
  </si>
  <si>
    <t>ve vlnách trapézového plechu 10kg/m2 : 138,303*10*1,08/1000</t>
  </si>
  <si>
    <t xml:space="preserve">původní položka z rozpočtu stavby oceněná v rámci VZ  - list rozpočtu K4 01 Pol, č. položky 38 : </t>
  </si>
  <si>
    <t>411362021R00</t>
  </si>
  <si>
    <t>Výztuž stropů svařovanou sítí z sítí Kari</t>
  </si>
  <si>
    <t>síť pr.6/100/100 mm : 4,44*138,303*1,08/1000</t>
  </si>
  <si>
    <t xml:space="preserve">původní položka z rozpočtu stavby oceněná v rámci VZ  - list rozpočtu K4 01 Pol, č. položky 37 : </t>
  </si>
  <si>
    <t>413232211R00</t>
  </si>
  <si>
    <t>Zazdívka zhlaví válcovaných nosníků výšky do 15cm</t>
  </si>
  <si>
    <t>strop S1 : 30</t>
  </si>
  <si>
    <t xml:space="preserve">původní položka z rozpočtu stavby oceněná v rámci VZ  - list rozpočtu K4 01 Pol, č. položky 40 : </t>
  </si>
  <si>
    <t>413232221R00</t>
  </si>
  <si>
    <t>Zazdívka zhlaví válcovaných nosníků výšky do 30cm</t>
  </si>
  <si>
    <t>strop S01 : 12</t>
  </si>
  <si>
    <t>strop S7 : 10</t>
  </si>
  <si>
    <t xml:space="preserve">původní položka z rozpočtu stavby oceněná v rámci VZ  - list rozpočtu K4 01 Pol, č. položky 41 : </t>
  </si>
  <si>
    <t>13380625R</t>
  </si>
  <si>
    <t>Tyč průřezu I 140, střední, jakost oceli 11375</t>
  </si>
  <si>
    <t>T</t>
  </si>
  <si>
    <t>SPCM</t>
  </si>
  <si>
    <t>POL3_</t>
  </si>
  <si>
    <t>strop S1 - I č.140 : 695*1,08/1000</t>
  </si>
  <si>
    <t>13380630R</t>
  </si>
  <si>
    <t>Tyč průřezu I 160, střední, jakost oceli 11375</t>
  </si>
  <si>
    <t>strop S01 - I č.160 : 557*1,08/1000</t>
  </si>
  <si>
    <t>13480910R</t>
  </si>
  <si>
    <t>Tyč průřezu I 180, hrubé, jakost oceli 11375</t>
  </si>
  <si>
    <t>strop S7 - I č.180 : 421*1,08/1000</t>
  </si>
  <si>
    <t>631312611R00</t>
  </si>
  <si>
    <t>Mazanina betonová tl. 5 - 8 cm C 16/20</t>
  </si>
  <si>
    <t>podkladní beton pro uložení nosníků : 0,1*0,15*0,15*55</t>
  </si>
  <si>
    <t xml:space="preserve">původní položka z rozpočtu stavby oceněná v rámci VZ  - list rozpočtu K1 01 Pol, č. položky 135 : </t>
  </si>
  <si>
    <t>631571010R00</t>
  </si>
  <si>
    <t>Zřízení násypu, podlahy nebo střechy, bez dodávky</t>
  </si>
  <si>
    <t>místnost č. K1-2-006 - 1/4 plochy - vyrovnání podkladu pod TZ plech : 100,36*0,1*0,25</t>
  </si>
  <si>
    <t xml:space="preserve">původní položka z rozpočtu stavby oceněná v rámci VZ  - list rozpočtu K4 01 Pol, č. položky 118 : </t>
  </si>
  <si>
    <t>583315002R</t>
  </si>
  <si>
    <t>Kamenivo těžené frakce  8/16 mm</t>
  </si>
  <si>
    <t>POL3_1</t>
  </si>
  <si>
    <t>místnost č. K1-2-006 - 1/4 plochy - vyrovnání podkladu pod TZ plech : 100,36*0,1*0,25*1,8</t>
  </si>
  <si>
    <t xml:space="preserve">původní položka z rozpočtu stavby oceněná v rámci VZ  - list rozpočtu K1 01 Pol, č. položky 84 : </t>
  </si>
  <si>
    <t>941955004R00</t>
  </si>
  <si>
    <t>Lešení lehké pracovní pomocné pomocné, o výšce lešeňové podlahy přes 2,5 do 3,5 m</t>
  </si>
  <si>
    <t>pro sekání a zazdávání kapes a osazování nosníků : 17*3,5*2+4,5*3,5*2-6*2+4*2</t>
  </si>
  <si>
    <t xml:space="preserve">původní položka z rozpočtu stavby oceněná v rámci VZ  - list rozpočtu K1 01 Pol, č. položky 96 : </t>
  </si>
  <si>
    <t>973022251R00</t>
  </si>
  <si>
    <t>Vysekání kapes zeď kamenná pl. 0,1 m2, hl. 30 cm</t>
  </si>
  <si>
    <t>nové otvory pro osazení nosníků stropů : 22+30</t>
  </si>
  <si>
    <t xml:space="preserve">původní položka z rozpočtu stavby oceněná v rámci VZ  - list rozpočtu K1 01 Pol, č. položky 126 : </t>
  </si>
  <si>
    <t>998011002R00</t>
  </si>
  <si>
    <t>Přesun hmot pro budovy zděné výšky do 12 m, původní rozpočet z VZ list K4 01 Pol, položka 128</t>
  </si>
  <si>
    <t>POL7_</t>
  </si>
  <si>
    <t>783237100R00</t>
  </si>
  <si>
    <t>Nátěr syntetický Tollens kov. konstr zákl. antikor</t>
  </si>
  <si>
    <t>800-783</t>
  </si>
  <si>
    <t>0,7*4,8*6</t>
  </si>
  <si>
    <t>0,65*15*3</t>
  </si>
  <si>
    <t>0,75*3,8*4+0,75*2,6</t>
  </si>
  <si>
    <t xml:space="preserve">Z katalogu ÚRS použita položka č.783221130 : </t>
  </si>
  <si>
    <t>979011111R00</t>
  </si>
  <si>
    <t>Svislá doprava suti a vybour. hmot za 2.NP a 1.PP, původní rozpočet z VZ list K4 01 Pol, položka 324</t>
  </si>
  <si>
    <t>POL8_</t>
  </si>
  <si>
    <t>979011121R00</t>
  </si>
  <si>
    <t>Příplatek za každé další podlaží, původní rozpočet z VZ list K4 01 Pol, položka 325</t>
  </si>
  <si>
    <t>979081111R00</t>
  </si>
  <si>
    <t>Odvoz suti a vybour. hmot na skládku do 1 km, původní rozpočet z VZ list K4 01 Pol, položka 326</t>
  </si>
  <si>
    <t>979081121R00</t>
  </si>
  <si>
    <t>Příplatek k odvozu za každý další 1 km, původní rozpočet z VZ list K4 01 Pol, položka 327</t>
  </si>
  <si>
    <t>979082111R00</t>
  </si>
  <si>
    <t>Vnitrostaveništní doprava suti do 10 m, původní rozpočet z VZ list K4 01 Pol, položka 328</t>
  </si>
  <si>
    <t>979082121R00</t>
  </si>
  <si>
    <t>Příplatek k vnitrost. dopravě suti za dalších 5 m, původní rozpočet z VZ list K4 01 Pol, položka 329</t>
  </si>
  <si>
    <t>979990001R00</t>
  </si>
  <si>
    <t>Poplatek za skládku stavební suti, původní rozpočet z VZ list K4 01 Pol, položka 323</t>
  </si>
  <si>
    <t>005124010R</t>
  </si>
  <si>
    <t>Koordinační činnost</t>
  </si>
  <si>
    <t>Soubor</t>
  </si>
  <si>
    <t>POL99_2</t>
  </si>
  <si>
    <t>004111020R</t>
  </si>
  <si>
    <t xml:space="preserve">Vypracování projektové dokumentace </t>
  </si>
  <si>
    <t>statický posudek, zaměření, konstrukční část včetně gotických stropů : 1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</si>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</sst>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29" xfId="0" applyNumberFormat="1" applyFont="1" applyBorder="1" applyAlignment="1">
      <alignment horizontal="center" vertical="top" wrapText="1" shrinkToFit="1"/>
    </xf>
    <xf numFmtId="164" fontId="17" fillId="0" borderId="31" xfId="0" applyNumberFormat="1" applyFont="1" applyBorder="1" applyAlignment="1">
      <alignment vertical="top" wrapText="1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7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23" zoomScaleNormal="100" zoomScaleSheetLayoutView="75" workbookViewId="0">
      <selection activeCell="I19" sqref="I19:J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05" t="s">
        <v>4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79" t="s">
        <v>24</v>
      </c>
      <c r="C2" s="80"/>
      <c r="D2" s="81" t="s">
        <v>47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45</v>
      </c>
      <c r="C3" s="80"/>
      <c r="D3" s="86" t="s">
        <v>43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46</v>
      </c>
      <c r="C4" s="91"/>
      <c r="D4" s="92" t="s">
        <v>41</v>
      </c>
      <c r="E4" s="92" t="s">
        <v>42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6" t="s">
        <v>61</v>
      </c>
      <c r="E11" s="226"/>
      <c r="F11" s="226"/>
      <c r="G11" s="226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29" t="s">
        <v>62</v>
      </c>
      <c r="E12" s="229"/>
      <c r="F12" s="229"/>
      <c r="G12" s="229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230" t="s">
        <v>63</v>
      </c>
      <c r="E13" s="230"/>
      <c r="F13" s="230"/>
      <c r="G13" s="230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57" t="s">
        <v>26</v>
      </c>
      <c r="B16" s="158" t="s">
        <v>26</v>
      </c>
      <c r="C16" s="54"/>
      <c r="D16" s="55"/>
      <c r="E16" s="214"/>
      <c r="F16" s="219"/>
      <c r="G16" s="214"/>
      <c r="H16" s="219"/>
      <c r="I16" s="214">
        <v>276464.37</v>
      </c>
      <c r="J16" s="215"/>
    </row>
    <row r="17" spans="1:10" ht="23.25" customHeight="1" x14ac:dyDescent="0.2">
      <c r="A17" s="157" t="s">
        <v>27</v>
      </c>
      <c r="B17" s="158" t="s">
        <v>27</v>
      </c>
      <c r="C17" s="54"/>
      <c r="D17" s="55"/>
      <c r="E17" s="214"/>
      <c r="F17" s="219"/>
      <c r="G17" s="214"/>
      <c r="H17" s="219"/>
      <c r="I17" s="214">
        <v>4307.8500000000004</v>
      </c>
      <c r="J17" s="215"/>
    </row>
    <row r="18" spans="1:10" ht="23.25" customHeight="1" x14ac:dyDescent="0.2">
      <c r="A18" s="157" t="s">
        <v>28</v>
      </c>
      <c r="B18" s="158" t="s">
        <v>28</v>
      </c>
      <c r="C18" s="54"/>
      <c r="D18" s="55"/>
      <c r="E18" s="214"/>
      <c r="F18" s="219"/>
      <c r="G18" s="214"/>
      <c r="H18" s="219"/>
      <c r="I18" s="214">
        <v>0</v>
      </c>
      <c r="J18" s="215"/>
    </row>
    <row r="19" spans="1:10" ht="23.25" customHeight="1" x14ac:dyDescent="0.2">
      <c r="A19" s="157" t="s">
        <v>89</v>
      </c>
      <c r="B19" s="158" t="s">
        <v>29</v>
      </c>
      <c r="C19" s="54"/>
      <c r="D19" s="55"/>
      <c r="E19" s="214"/>
      <c r="F19" s="219"/>
      <c r="G19" s="214"/>
      <c r="H19" s="219"/>
      <c r="I19" s="214">
        <v>5615.44</v>
      </c>
      <c r="J19" s="215"/>
    </row>
    <row r="20" spans="1:10" ht="23.25" customHeight="1" x14ac:dyDescent="0.2">
      <c r="A20" s="157" t="s">
        <v>90</v>
      </c>
      <c r="B20" s="158" t="s">
        <v>30</v>
      </c>
      <c r="C20" s="54"/>
      <c r="D20" s="55"/>
      <c r="E20" s="214"/>
      <c r="F20" s="219"/>
      <c r="G20" s="214"/>
      <c r="H20" s="219"/>
      <c r="I20" s="214">
        <v>33692.67</v>
      </c>
      <c r="J20" s="215"/>
    </row>
    <row r="21" spans="1:10" ht="23.25" customHeight="1" x14ac:dyDescent="0.2">
      <c r="A21" s="4"/>
      <c r="B21" s="70" t="s">
        <v>31</v>
      </c>
      <c r="C21" s="71"/>
      <c r="D21" s="72"/>
      <c r="E21" s="216"/>
      <c r="F21" s="217"/>
      <c r="G21" s="216"/>
      <c r="H21" s="217"/>
      <c r="I21" s="216">
        <f>SUM(I16:J20)</f>
        <v>320080.32999999996</v>
      </c>
      <c r="J21" s="232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2">
        <v>0</v>
      </c>
      <c r="H23" s="213"/>
      <c r="I23" s="213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0">
        <v>0</v>
      </c>
      <c r="H24" s="221"/>
      <c r="I24" s="221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12">
        <v>320080.33</v>
      </c>
      <c r="H25" s="213"/>
      <c r="I25" s="213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08">
        <v>67217</v>
      </c>
      <c r="H26" s="209"/>
      <c r="I26" s="209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10">
        <v>-0.33</v>
      </c>
      <c r="H27" s="210"/>
      <c r="I27" s="210"/>
      <c r="J27" s="59" t="str">
        <f t="shared" si="0"/>
        <v>CZK</v>
      </c>
    </row>
    <row r="28" spans="1:10" ht="27.75" hidden="1" customHeight="1" thickBot="1" x14ac:dyDescent="0.25">
      <c r="A28" s="4"/>
      <c r="B28" s="126" t="s">
        <v>25</v>
      </c>
      <c r="C28" s="127"/>
      <c r="D28" s="127"/>
      <c r="E28" s="128"/>
      <c r="F28" s="129"/>
      <c r="G28" s="211">
        <v>320080.33</v>
      </c>
      <c r="H28" s="218"/>
      <c r="I28" s="218"/>
      <c r="J28" s="130" t="str">
        <f t="shared" si="0"/>
        <v>CZK</v>
      </c>
    </row>
    <row r="29" spans="1:10" ht="27.75" customHeight="1" thickBot="1" x14ac:dyDescent="0.25">
      <c r="A29" s="4"/>
      <c r="B29" s="126" t="s">
        <v>38</v>
      </c>
      <c r="C29" s="131"/>
      <c r="D29" s="131"/>
      <c r="E29" s="131"/>
      <c r="F29" s="131"/>
      <c r="G29" s="211">
        <v>387297</v>
      </c>
      <c r="H29" s="211"/>
      <c r="I29" s="211"/>
      <c r="J29" s="132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f ca="1">TODAY()</f>
        <v>41947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67</v>
      </c>
      <c r="C39" s="233"/>
      <c r="D39" s="234"/>
      <c r="E39" s="234"/>
      <c r="F39" s="117">
        <v>0</v>
      </c>
      <c r="G39" s="118">
        <v>320080.33</v>
      </c>
      <c r="H39" s="119">
        <v>67216.87</v>
      </c>
      <c r="I39" s="119">
        <v>387297.2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35" t="s">
        <v>44</v>
      </c>
      <c r="D40" s="236"/>
      <c r="E40" s="236"/>
      <c r="F40" s="120">
        <v>0</v>
      </c>
      <c r="G40" s="121">
        <v>320080.33</v>
      </c>
      <c r="H40" s="121">
        <v>67216.87</v>
      </c>
      <c r="I40" s="121">
        <v>387297.2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41</v>
      </c>
      <c r="C41" s="237" t="s">
        <v>42</v>
      </c>
      <c r="D41" s="238"/>
      <c r="E41" s="238"/>
      <c r="F41" s="122">
        <v>0</v>
      </c>
      <c r="G41" s="123">
        <v>320080.33</v>
      </c>
      <c r="H41" s="123">
        <v>67216.87</v>
      </c>
      <c r="I41" s="123">
        <v>387297.2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22" t="s">
        <v>68</v>
      </c>
      <c r="C42" s="223"/>
      <c r="D42" s="223"/>
      <c r="E42" s="224"/>
      <c r="F42" s="124">
        <f>SUMIF(A39:A41,"=1",F39:F41)</f>
        <v>0</v>
      </c>
      <c r="G42" s="125">
        <f>SUMIF(A39:A41,"=1",G39:G41)</f>
        <v>320080.33</v>
      </c>
      <c r="H42" s="125">
        <f>SUMIF(A39:A41,"=1",H39:H41)</f>
        <v>67216.87</v>
      </c>
      <c r="I42" s="125">
        <f>SUMIF(A39:A41,"=1",I39:I41)</f>
        <v>387297.2</v>
      </c>
      <c r="J42" s="105">
        <f>SUMIF(A39:A41,"=1",J39:J41)</f>
        <v>100</v>
      </c>
    </row>
    <row r="46" spans="1:10" ht="15.75" x14ac:dyDescent="0.25">
      <c r="B46" s="133" t="s">
        <v>70</v>
      </c>
    </row>
    <row r="48" spans="1:10" ht="25.5" customHeight="1" x14ac:dyDescent="0.2">
      <c r="A48" s="134"/>
      <c r="B48" s="138" t="s">
        <v>18</v>
      </c>
      <c r="C48" s="138" t="s">
        <v>6</v>
      </c>
      <c r="D48" s="139"/>
      <c r="E48" s="139"/>
      <c r="F48" s="142" t="s">
        <v>71</v>
      </c>
      <c r="G48" s="142"/>
      <c r="H48" s="142"/>
      <c r="I48" s="142" t="s">
        <v>31</v>
      </c>
      <c r="J48" s="142" t="s">
        <v>0</v>
      </c>
    </row>
    <row r="49" spans="1:10" ht="25.5" customHeight="1" x14ac:dyDescent="0.2">
      <c r="A49" s="135"/>
      <c r="B49" s="145" t="s">
        <v>72</v>
      </c>
      <c r="C49" s="243" t="s">
        <v>73</v>
      </c>
      <c r="D49" s="244"/>
      <c r="E49" s="244"/>
      <c r="F49" s="153" t="s">
        <v>26</v>
      </c>
      <c r="G49" s="146"/>
      <c r="H49" s="146"/>
      <c r="I49" s="146">
        <v>16886.099999999999</v>
      </c>
      <c r="J49" s="149">
        <f>IF(I59=0,"",I49/I59*100)</f>
        <v>5.2755820788981955</v>
      </c>
    </row>
    <row r="50" spans="1:10" ht="25.5" customHeight="1" x14ac:dyDescent="0.2">
      <c r="A50" s="135"/>
      <c r="B50" s="137" t="s">
        <v>74</v>
      </c>
      <c r="C50" s="239" t="s">
        <v>75</v>
      </c>
      <c r="D50" s="240"/>
      <c r="E50" s="240"/>
      <c r="F50" s="154" t="s">
        <v>26</v>
      </c>
      <c r="G50" s="143"/>
      <c r="H50" s="143"/>
      <c r="I50" s="143">
        <v>208348.39</v>
      </c>
      <c r="J50" s="150">
        <f>IF(I59=0,"",I50/I59*100)</f>
        <v>65.09253364905409</v>
      </c>
    </row>
    <row r="51" spans="1:10" ht="25.5" customHeight="1" x14ac:dyDescent="0.2">
      <c r="A51" s="135"/>
      <c r="B51" s="137" t="s">
        <v>76</v>
      </c>
      <c r="C51" s="239" t="s">
        <v>77</v>
      </c>
      <c r="D51" s="240"/>
      <c r="E51" s="240"/>
      <c r="F51" s="154" t="s">
        <v>26</v>
      </c>
      <c r="G51" s="143"/>
      <c r="H51" s="143"/>
      <c r="I51" s="143">
        <v>2944.94</v>
      </c>
      <c r="J51" s="150">
        <f>IF(I59=0,"",I51/I59*100)</f>
        <v>0.92006281423362735</v>
      </c>
    </row>
    <row r="52" spans="1:10" ht="25.5" customHeight="1" x14ac:dyDescent="0.2">
      <c r="A52" s="135"/>
      <c r="B52" s="137" t="s">
        <v>78</v>
      </c>
      <c r="C52" s="239" t="s">
        <v>79</v>
      </c>
      <c r="D52" s="240"/>
      <c r="E52" s="240"/>
      <c r="F52" s="154" t="s">
        <v>26</v>
      </c>
      <c r="G52" s="143"/>
      <c r="H52" s="143"/>
      <c r="I52" s="143">
        <v>24406.9</v>
      </c>
      <c r="J52" s="150">
        <f>IF(I59=0,"",I52/I59*100)</f>
        <v>7.6252423141791414</v>
      </c>
    </row>
    <row r="53" spans="1:10" ht="25.5" customHeight="1" x14ac:dyDescent="0.2">
      <c r="A53" s="135"/>
      <c r="B53" s="137" t="s">
        <v>80</v>
      </c>
      <c r="C53" s="239" t="s">
        <v>81</v>
      </c>
      <c r="D53" s="240"/>
      <c r="E53" s="240"/>
      <c r="F53" s="154" t="s">
        <v>26</v>
      </c>
      <c r="G53" s="143"/>
      <c r="H53" s="143"/>
      <c r="I53" s="143">
        <v>10166</v>
      </c>
      <c r="J53" s="150">
        <f>IF(I59=0,"",I53/I59*100)</f>
        <v>3.176077804471078</v>
      </c>
    </row>
    <row r="54" spans="1:10" ht="25.5" customHeight="1" x14ac:dyDescent="0.2">
      <c r="A54" s="135"/>
      <c r="B54" s="137" t="s">
        <v>82</v>
      </c>
      <c r="C54" s="239" t="s">
        <v>83</v>
      </c>
      <c r="D54" s="240"/>
      <c r="E54" s="240"/>
      <c r="F54" s="154" t="s">
        <v>26</v>
      </c>
      <c r="G54" s="143"/>
      <c r="H54" s="143"/>
      <c r="I54" s="143">
        <v>11692.14</v>
      </c>
      <c r="J54" s="150">
        <f>IF(I59=0,"",I54/I59*100)</f>
        <v>3.6528768779036458</v>
      </c>
    </row>
    <row r="55" spans="1:10" ht="25.5" customHeight="1" x14ac:dyDescent="0.2">
      <c r="A55" s="135"/>
      <c r="B55" s="137" t="s">
        <v>84</v>
      </c>
      <c r="C55" s="239" t="s">
        <v>85</v>
      </c>
      <c r="D55" s="240"/>
      <c r="E55" s="240"/>
      <c r="F55" s="154" t="s">
        <v>27</v>
      </c>
      <c r="G55" s="143"/>
      <c r="H55" s="143"/>
      <c r="I55" s="143">
        <v>4307.8500000000004</v>
      </c>
      <c r="J55" s="150">
        <f>IF(I59=0,"",I55/I59*100)</f>
        <v>1.3458653128064857</v>
      </c>
    </row>
    <row r="56" spans="1:10" ht="25.5" customHeight="1" x14ac:dyDescent="0.2">
      <c r="A56" s="135"/>
      <c r="B56" s="137" t="s">
        <v>86</v>
      </c>
      <c r="C56" s="239" t="s">
        <v>87</v>
      </c>
      <c r="D56" s="240"/>
      <c r="E56" s="240"/>
      <c r="F56" s="154" t="s">
        <v>88</v>
      </c>
      <c r="G56" s="143"/>
      <c r="H56" s="143"/>
      <c r="I56" s="143">
        <v>2019.89</v>
      </c>
      <c r="J56" s="150">
        <f>IF(I59=0,"",I56/I59*100)</f>
        <v>0.63105722963536159</v>
      </c>
    </row>
    <row r="57" spans="1:10" ht="25.5" customHeight="1" x14ac:dyDescent="0.2">
      <c r="A57" s="135"/>
      <c r="B57" s="137" t="s">
        <v>89</v>
      </c>
      <c r="C57" s="239" t="s">
        <v>29</v>
      </c>
      <c r="D57" s="240"/>
      <c r="E57" s="240"/>
      <c r="F57" s="154" t="s">
        <v>89</v>
      </c>
      <c r="G57" s="143"/>
      <c r="H57" s="143"/>
      <c r="I57" s="143">
        <v>5615.44</v>
      </c>
      <c r="J57" s="150">
        <f>IF(I59=0,"",I57/I59*100)</f>
        <v>1.7543846494529871</v>
      </c>
    </row>
    <row r="58" spans="1:10" ht="25.5" customHeight="1" x14ac:dyDescent="0.2">
      <c r="A58" s="135"/>
      <c r="B58" s="147" t="s">
        <v>90</v>
      </c>
      <c r="C58" s="241" t="s">
        <v>30</v>
      </c>
      <c r="D58" s="242"/>
      <c r="E58" s="242"/>
      <c r="F58" s="155" t="s">
        <v>90</v>
      </c>
      <c r="G58" s="148"/>
      <c r="H58" s="148"/>
      <c r="I58" s="148">
        <v>33692.67</v>
      </c>
      <c r="J58" s="151">
        <f>IF(I59=0,"",I58/I59*100)</f>
        <v>10.526317269365389</v>
      </c>
    </row>
    <row r="59" spans="1:10" ht="25.5" customHeight="1" x14ac:dyDescent="0.2">
      <c r="A59" s="136"/>
      <c r="B59" s="140" t="s">
        <v>1</v>
      </c>
      <c r="C59" s="140"/>
      <c r="D59" s="141"/>
      <c r="E59" s="141"/>
      <c r="F59" s="156"/>
      <c r="G59" s="144"/>
      <c r="H59" s="144"/>
      <c r="I59" s="144">
        <f>SUM(I49:I58)</f>
        <v>320080.32</v>
      </c>
      <c r="J59" s="152">
        <f>SUM(J49:J58)</f>
        <v>100.00000000000001</v>
      </c>
    </row>
    <row r="60" spans="1:10" x14ac:dyDescent="0.2">
      <c r="F60" s="99"/>
      <c r="G60" s="100"/>
      <c r="H60" s="99"/>
      <c r="I60" s="100"/>
      <c r="J60" s="101"/>
    </row>
    <row r="61" spans="1:10" x14ac:dyDescent="0.2">
      <c r="F61" s="99"/>
      <c r="G61" s="100"/>
      <c r="H61" s="99"/>
      <c r="I61" s="100"/>
      <c r="J61" s="101"/>
    </row>
    <row r="62" spans="1:10" x14ac:dyDescent="0.2">
      <c r="F62" s="99"/>
      <c r="G62" s="100"/>
      <c r="H62" s="99"/>
      <c r="I62" s="100"/>
      <c r="J62" s="101"/>
    </row>
  </sheetData>
  <sheetProtection password="B85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5:E55"/>
    <mergeCell ref="C56:E56"/>
    <mergeCell ref="C57:E57"/>
    <mergeCell ref="C58:E58"/>
    <mergeCell ref="C49:E49"/>
    <mergeCell ref="C50:E50"/>
    <mergeCell ref="C51:E51"/>
    <mergeCell ref="C52:E52"/>
    <mergeCell ref="C53:E53"/>
    <mergeCell ref="C54:E54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5" t="s">
        <v>8</v>
      </c>
      <c r="B2" s="74"/>
      <c r="C2" s="247"/>
      <c r="D2" s="247"/>
      <c r="E2" s="247"/>
      <c r="F2" s="247"/>
      <c r="G2" s="248"/>
    </row>
    <row r="3" spans="1:7" ht="24.95" customHeight="1" x14ac:dyDescent="0.2">
      <c r="A3" s="75" t="s">
        <v>9</v>
      </c>
      <c r="B3" s="74"/>
      <c r="C3" s="247"/>
      <c r="D3" s="247"/>
      <c r="E3" s="247"/>
      <c r="F3" s="247"/>
      <c r="G3" s="248"/>
    </row>
    <row r="4" spans="1:7" ht="24.95" customHeight="1" x14ac:dyDescent="0.2">
      <c r="A4" s="75" t="s">
        <v>10</v>
      </c>
      <c r="B4" s="74"/>
      <c r="C4" s="247"/>
      <c r="D4" s="247"/>
      <c r="E4" s="247"/>
      <c r="F4" s="247"/>
      <c r="G4" s="248"/>
    </row>
    <row r="5" spans="1:7" x14ac:dyDescent="0.2">
      <c r="B5" s="7"/>
      <c r="C5" s="8"/>
      <c r="D5" s="9"/>
    </row>
  </sheetData>
  <sheetProtection password="B85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E1" t="s">
        <v>91</v>
      </c>
    </row>
    <row r="2" spans="1:60" ht="24.95" customHeight="1" x14ac:dyDescent="0.2">
      <c r="A2" s="160" t="s">
        <v>8</v>
      </c>
      <c r="B2" s="74" t="s">
        <v>47</v>
      </c>
      <c r="C2" s="250" t="s">
        <v>48</v>
      </c>
      <c r="D2" s="251"/>
      <c r="E2" s="251"/>
      <c r="F2" s="251"/>
      <c r="G2" s="252"/>
      <c r="AE2" t="s">
        <v>92</v>
      </c>
    </row>
    <row r="3" spans="1:60" ht="24.95" customHeight="1" x14ac:dyDescent="0.2">
      <c r="A3" s="160" t="s">
        <v>9</v>
      </c>
      <c r="B3" s="74" t="s">
        <v>43</v>
      </c>
      <c r="C3" s="250" t="s">
        <v>44</v>
      </c>
      <c r="D3" s="251"/>
      <c r="E3" s="251"/>
      <c r="F3" s="251"/>
      <c r="G3" s="252"/>
      <c r="AE3" t="s">
        <v>93</v>
      </c>
    </row>
    <row r="4" spans="1:60" ht="24.95" customHeight="1" x14ac:dyDescent="0.2">
      <c r="A4" s="161" t="s">
        <v>10</v>
      </c>
      <c r="B4" s="162" t="s">
        <v>41</v>
      </c>
      <c r="C4" s="253" t="s">
        <v>42</v>
      </c>
      <c r="D4" s="254"/>
      <c r="E4" s="254"/>
      <c r="F4" s="254"/>
      <c r="G4" s="255"/>
      <c r="AE4" t="s">
        <v>94</v>
      </c>
    </row>
    <row r="5" spans="1:60" x14ac:dyDescent="0.2">
      <c r="D5" s="159"/>
    </row>
    <row r="6" spans="1:60" ht="38.25" x14ac:dyDescent="0.2">
      <c r="A6" s="168" t="s">
        <v>95</v>
      </c>
      <c r="B6" s="166" t="s">
        <v>96</v>
      </c>
      <c r="C6" s="166" t="s">
        <v>97</v>
      </c>
      <c r="D6" s="167" t="s">
        <v>98</v>
      </c>
      <c r="E6" s="168" t="s">
        <v>99</v>
      </c>
      <c r="F6" s="163" t="s">
        <v>100</v>
      </c>
      <c r="G6" s="168" t="s">
        <v>101</v>
      </c>
      <c r="H6" s="169" t="s">
        <v>32</v>
      </c>
      <c r="I6" s="169" t="s">
        <v>102</v>
      </c>
      <c r="J6" s="169" t="s">
        <v>33</v>
      </c>
      <c r="K6" s="169" t="s">
        <v>103</v>
      </c>
      <c r="L6" s="169" t="s">
        <v>104</v>
      </c>
      <c r="M6" s="169" t="s">
        <v>105</v>
      </c>
      <c r="N6" s="169" t="s">
        <v>106</v>
      </c>
      <c r="O6" s="169" t="s">
        <v>107</v>
      </c>
      <c r="P6" s="169" t="s">
        <v>108</v>
      </c>
      <c r="Q6" s="169" t="s">
        <v>109</v>
      </c>
      <c r="R6" s="169" t="s">
        <v>110</v>
      </c>
      <c r="S6" s="169" t="s">
        <v>111</v>
      </c>
    </row>
    <row r="7" spans="1:60" x14ac:dyDescent="0.2">
      <c r="A7" s="170" t="s">
        <v>112</v>
      </c>
      <c r="B7" s="172" t="s">
        <v>72</v>
      </c>
      <c r="C7" s="173" t="s">
        <v>73</v>
      </c>
      <c r="D7" s="174"/>
      <c r="E7" s="181"/>
      <c r="F7" s="186"/>
      <c r="G7" s="186">
        <f>SUM(G8:G10)</f>
        <v>16886.099999999999</v>
      </c>
      <c r="H7" s="186"/>
      <c r="I7" s="186">
        <f>SUM(I8:I10)</f>
        <v>9903.2999999999993</v>
      </c>
      <c r="J7" s="186"/>
      <c r="K7" s="186">
        <f>SUM(K8:K10)</f>
        <v>6982.8</v>
      </c>
      <c r="L7" s="186"/>
      <c r="M7" s="186">
        <f>SUM(M8:M10)</f>
        <v>20432.180999999997</v>
      </c>
      <c r="N7" s="186"/>
      <c r="O7" s="186">
        <f>SUM(O8:O10)</f>
        <v>8.8699999999999992</v>
      </c>
      <c r="P7" s="186"/>
      <c r="Q7" s="186">
        <f>SUM(Q8:Q10)</f>
        <v>0</v>
      </c>
      <c r="R7" s="187"/>
      <c r="S7" s="186"/>
      <c r="AE7" t="s">
        <v>113</v>
      </c>
    </row>
    <row r="8" spans="1:60" outlineLevel="1" x14ac:dyDescent="0.2">
      <c r="A8" s="165">
        <v>1</v>
      </c>
      <c r="B8" s="175" t="s">
        <v>114</v>
      </c>
      <c r="C8" s="198" t="s">
        <v>115</v>
      </c>
      <c r="D8" s="177" t="s">
        <v>116</v>
      </c>
      <c r="E8" s="182">
        <v>66</v>
      </c>
      <c r="F8" s="188">
        <v>255.85</v>
      </c>
      <c r="G8" s="188">
        <f>ROUND(E8*F8,2)</f>
        <v>16886.099999999999</v>
      </c>
      <c r="H8" s="188">
        <v>150.05000000000001</v>
      </c>
      <c r="I8" s="188">
        <f>ROUND(E8*H8,2)</f>
        <v>9903.2999999999993</v>
      </c>
      <c r="J8" s="188">
        <v>105.8</v>
      </c>
      <c r="K8" s="188">
        <f>ROUND(E8*J8,2)</f>
        <v>6982.8</v>
      </c>
      <c r="L8" s="188">
        <v>21</v>
      </c>
      <c r="M8" s="188">
        <f>G8*(1+L8/100)</f>
        <v>20432.180999999997</v>
      </c>
      <c r="N8" s="188">
        <v>0.13439999999999999</v>
      </c>
      <c r="O8" s="188">
        <f>ROUND(E8*N8,2)</f>
        <v>8.8699999999999992</v>
      </c>
      <c r="P8" s="188">
        <v>0</v>
      </c>
      <c r="Q8" s="188">
        <f>ROUND(E8*P8,2)</f>
        <v>0</v>
      </c>
      <c r="R8" s="189" t="s">
        <v>117</v>
      </c>
      <c r="S8" s="188" t="s">
        <v>118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119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ht="22.5" outlineLevel="1" x14ac:dyDescent="0.2">
      <c r="A9" s="165"/>
      <c r="B9" s="175"/>
      <c r="C9" s="199" t="s">
        <v>120</v>
      </c>
      <c r="D9" s="178"/>
      <c r="E9" s="183">
        <v>66</v>
      </c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9"/>
      <c r="S9" s="188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121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ht="22.5" outlineLevel="1" x14ac:dyDescent="0.2">
      <c r="A10" s="165"/>
      <c r="B10" s="175"/>
      <c r="C10" s="199" t="s">
        <v>122</v>
      </c>
      <c r="D10" s="178"/>
      <c r="E10" s="183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9"/>
      <c r="S10" s="188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121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x14ac:dyDescent="0.2">
      <c r="A11" s="171" t="s">
        <v>112</v>
      </c>
      <c r="B11" s="176" t="s">
        <v>74</v>
      </c>
      <c r="C11" s="200" t="s">
        <v>75</v>
      </c>
      <c r="D11" s="179"/>
      <c r="E11" s="184"/>
      <c r="F11" s="190"/>
      <c r="G11" s="190">
        <f>SUM(G12:G80)</f>
        <v>208348.38999999998</v>
      </c>
      <c r="H11" s="190"/>
      <c r="I11" s="190">
        <f>SUM(I12:I80)</f>
        <v>90372.35</v>
      </c>
      <c r="J11" s="190"/>
      <c r="K11" s="190">
        <f>SUM(K12:K80)</f>
        <v>117976.04000000001</v>
      </c>
      <c r="L11" s="190"/>
      <c r="M11" s="190">
        <f>SUM(M12:M80)</f>
        <v>252101.55189999999</v>
      </c>
      <c r="N11" s="190"/>
      <c r="O11" s="190">
        <f>SUM(O12:O80)</f>
        <v>44.780000000000008</v>
      </c>
      <c r="P11" s="190"/>
      <c r="Q11" s="190">
        <f>SUM(Q12:Q80)</f>
        <v>0</v>
      </c>
      <c r="R11" s="191"/>
      <c r="S11" s="190"/>
      <c r="AE11" t="s">
        <v>113</v>
      </c>
    </row>
    <row r="12" spans="1:60" outlineLevel="1" x14ac:dyDescent="0.2">
      <c r="A12" s="165">
        <v>2</v>
      </c>
      <c r="B12" s="175" t="s">
        <v>123</v>
      </c>
      <c r="C12" s="198" t="s">
        <v>124</v>
      </c>
      <c r="D12" s="177" t="s">
        <v>125</v>
      </c>
      <c r="E12" s="182">
        <v>100.75</v>
      </c>
      <c r="F12" s="188">
        <v>127.2</v>
      </c>
      <c r="G12" s="188">
        <f>ROUND(E12*F12,2)</f>
        <v>12815.4</v>
      </c>
      <c r="H12" s="188">
        <v>23.36</v>
      </c>
      <c r="I12" s="188">
        <f>ROUND(E12*H12,2)</f>
        <v>2353.52</v>
      </c>
      <c r="J12" s="188">
        <v>103.84</v>
      </c>
      <c r="K12" s="188">
        <f>ROUND(E12*J12,2)</f>
        <v>10461.879999999999</v>
      </c>
      <c r="L12" s="188">
        <v>21</v>
      </c>
      <c r="M12" s="188">
        <f>G12*(1+L12/100)</f>
        <v>15506.633999999998</v>
      </c>
      <c r="N12" s="188">
        <v>3.8700000000000002E-3</v>
      </c>
      <c r="O12" s="188">
        <f>ROUND(E12*N12,2)</f>
        <v>0.39</v>
      </c>
      <c r="P12" s="188">
        <v>0</v>
      </c>
      <c r="Q12" s="188">
        <f>ROUND(E12*P12,2)</f>
        <v>0</v>
      </c>
      <c r="R12" s="189" t="s">
        <v>126</v>
      </c>
      <c r="S12" s="188" t="s">
        <v>118</v>
      </c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119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 x14ac:dyDescent="0.2">
      <c r="A13" s="165"/>
      <c r="B13" s="175"/>
      <c r="C13" s="199" t="s">
        <v>127</v>
      </c>
      <c r="D13" s="178"/>
      <c r="E13" s="183">
        <v>22.4</v>
      </c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9"/>
      <c r="S13" s="188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121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 x14ac:dyDescent="0.2">
      <c r="A14" s="165"/>
      <c r="B14" s="175"/>
      <c r="C14" s="199" t="s">
        <v>128</v>
      </c>
      <c r="D14" s="178"/>
      <c r="E14" s="183">
        <v>47.6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9"/>
      <c r="S14" s="188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121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/>
      <c r="B15" s="175"/>
      <c r="C15" s="199" t="s">
        <v>129</v>
      </c>
      <c r="D15" s="178"/>
      <c r="E15" s="183">
        <v>18</v>
      </c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9"/>
      <c r="S15" s="188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121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/>
      <c r="B16" s="175"/>
      <c r="C16" s="199" t="s">
        <v>130</v>
      </c>
      <c r="D16" s="178"/>
      <c r="E16" s="183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9"/>
      <c r="S16" s="188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121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ht="22.5" outlineLevel="1" x14ac:dyDescent="0.2">
      <c r="A17" s="165"/>
      <c r="B17" s="175"/>
      <c r="C17" s="199" t="s">
        <v>131</v>
      </c>
      <c r="D17" s="178"/>
      <c r="E17" s="183">
        <v>12.75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9"/>
      <c r="S17" s="188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121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ht="33.75" outlineLevel="1" x14ac:dyDescent="0.2">
      <c r="A18" s="165"/>
      <c r="B18" s="175"/>
      <c r="C18" s="199" t="s">
        <v>132</v>
      </c>
      <c r="D18" s="178"/>
      <c r="E18" s="183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9"/>
      <c r="S18" s="188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121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">
      <c r="A19" s="165"/>
      <c r="B19" s="175"/>
      <c r="C19" s="199" t="s">
        <v>133</v>
      </c>
      <c r="D19" s="178"/>
      <c r="E19" s="183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9"/>
      <c r="S19" s="188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121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 x14ac:dyDescent="0.2">
      <c r="A20" s="165">
        <v>3</v>
      </c>
      <c r="B20" s="175" t="s">
        <v>134</v>
      </c>
      <c r="C20" s="198" t="s">
        <v>135</v>
      </c>
      <c r="D20" s="177" t="s">
        <v>125</v>
      </c>
      <c r="E20" s="182">
        <v>100.75</v>
      </c>
      <c r="F20" s="188">
        <v>26.56</v>
      </c>
      <c r="G20" s="188">
        <f>ROUND(E20*F20,2)</f>
        <v>2675.92</v>
      </c>
      <c r="H20" s="188">
        <v>0</v>
      </c>
      <c r="I20" s="188">
        <f>ROUND(E20*H20,2)</f>
        <v>0</v>
      </c>
      <c r="J20" s="188">
        <v>26.56</v>
      </c>
      <c r="K20" s="188">
        <f>ROUND(E20*J20,2)</f>
        <v>2675.92</v>
      </c>
      <c r="L20" s="188">
        <v>21</v>
      </c>
      <c r="M20" s="188">
        <f>G20*(1+L20/100)</f>
        <v>3237.8631999999998</v>
      </c>
      <c r="N20" s="188">
        <v>0</v>
      </c>
      <c r="O20" s="188">
        <f>ROUND(E20*N20,2)</f>
        <v>0</v>
      </c>
      <c r="P20" s="188">
        <v>0</v>
      </c>
      <c r="Q20" s="188">
        <f>ROUND(E20*P20,2)</f>
        <v>0</v>
      </c>
      <c r="R20" s="189" t="s">
        <v>126</v>
      </c>
      <c r="S20" s="188" t="s">
        <v>118</v>
      </c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119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/>
      <c r="B21" s="175"/>
      <c r="C21" s="199" t="s">
        <v>127</v>
      </c>
      <c r="D21" s="178"/>
      <c r="E21" s="183">
        <v>22.4</v>
      </c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9"/>
      <c r="S21" s="188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121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 x14ac:dyDescent="0.2">
      <c r="A22" s="165"/>
      <c r="B22" s="175"/>
      <c r="C22" s="199" t="s">
        <v>128</v>
      </c>
      <c r="D22" s="178"/>
      <c r="E22" s="183">
        <v>47.6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9"/>
      <c r="S22" s="188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121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/>
      <c r="B23" s="175"/>
      <c r="C23" s="199" t="s">
        <v>129</v>
      </c>
      <c r="D23" s="178"/>
      <c r="E23" s="183">
        <v>18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9"/>
      <c r="S23" s="188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121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/>
      <c r="B24" s="175"/>
      <c r="C24" s="199" t="s">
        <v>130</v>
      </c>
      <c r="D24" s="178"/>
      <c r="E24" s="183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9"/>
      <c r="S24" s="188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121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 x14ac:dyDescent="0.2">
      <c r="A25" s="165"/>
      <c r="B25" s="175"/>
      <c r="C25" s="199" t="s">
        <v>131</v>
      </c>
      <c r="D25" s="178"/>
      <c r="E25" s="183">
        <v>12.75</v>
      </c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9"/>
      <c r="S25" s="188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121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ht="33.75" outlineLevel="1" x14ac:dyDescent="0.2">
      <c r="A26" s="165"/>
      <c r="B26" s="175"/>
      <c r="C26" s="199" t="s">
        <v>132</v>
      </c>
      <c r="D26" s="178"/>
      <c r="E26" s="183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9"/>
      <c r="S26" s="188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121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/>
      <c r="B27" s="175"/>
      <c r="C27" s="199" t="s">
        <v>133</v>
      </c>
      <c r="D27" s="178"/>
      <c r="E27" s="183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9"/>
      <c r="S27" s="188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121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 x14ac:dyDescent="0.2">
      <c r="A28" s="165">
        <v>4</v>
      </c>
      <c r="B28" s="175" t="s">
        <v>136</v>
      </c>
      <c r="C28" s="198" t="s">
        <v>137</v>
      </c>
      <c r="D28" s="177" t="s">
        <v>125</v>
      </c>
      <c r="E28" s="182">
        <v>138.303</v>
      </c>
      <c r="F28" s="188">
        <v>411.2</v>
      </c>
      <c r="G28" s="188">
        <f>ROUND(E28*F28,2)</f>
        <v>56870.19</v>
      </c>
      <c r="H28" s="188">
        <v>383.3</v>
      </c>
      <c r="I28" s="188">
        <f>ROUND(E28*H28,2)</f>
        <v>53011.54</v>
      </c>
      <c r="J28" s="188">
        <v>27.9</v>
      </c>
      <c r="K28" s="188">
        <f>ROUND(E28*J28,2)</f>
        <v>3858.65</v>
      </c>
      <c r="L28" s="188">
        <v>21</v>
      </c>
      <c r="M28" s="188">
        <f>G28*(1+L28/100)</f>
        <v>68812.929900000003</v>
      </c>
      <c r="N28" s="188">
        <v>1.059E-2</v>
      </c>
      <c r="O28" s="188">
        <f>ROUND(E28*N28,2)</f>
        <v>1.46</v>
      </c>
      <c r="P28" s="188">
        <v>0</v>
      </c>
      <c r="Q28" s="188">
        <f>ROUND(E28*P28,2)</f>
        <v>0</v>
      </c>
      <c r="R28" s="189" t="s">
        <v>126</v>
      </c>
      <c r="S28" s="188" t="s">
        <v>118</v>
      </c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119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">
      <c r="A29" s="165"/>
      <c r="B29" s="175"/>
      <c r="C29" s="199" t="s">
        <v>138</v>
      </c>
      <c r="D29" s="178"/>
      <c r="E29" s="183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9"/>
      <c r="S29" s="188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121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ht="22.5" outlineLevel="1" x14ac:dyDescent="0.2">
      <c r="A30" s="165"/>
      <c r="B30" s="175"/>
      <c r="C30" s="199" t="s">
        <v>139</v>
      </c>
      <c r="D30" s="178"/>
      <c r="E30" s="183">
        <v>100.36</v>
      </c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9"/>
      <c r="S30" s="188"/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121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 x14ac:dyDescent="0.2">
      <c r="A31" s="165"/>
      <c r="B31" s="175"/>
      <c r="C31" s="199" t="s">
        <v>140</v>
      </c>
      <c r="D31" s="178"/>
      <c r="E31" s="183">
        <v>16.399999999999999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9"/>
      <c r="S31" s="188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121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 x14ac:dyDescent="0.2">
      <c r="A32" s="165"/>
      <c r="B32" s="175"/>
      <c r="C32" s="199" t="s">
        <v>141</v>
      </c>
      <c r="D32" s="178"/>
      <c r="E32" s="183">
        <v>8.9700000000000006</v>
      </c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9"/>
      <c r="S32" s="188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121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outlineLevel="1" x14ac:dyDescent="0.2">
      <c r="A33" s="165"/>
      <c r="B33" s="175"/>
      <c r="C33" s="199" t="s">
        <v>142</v>
      </c>
      <c r="D33" s="178"/>
      <c r="E33" s="183">
        <v>12.573</v>
      </c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9"/>
      <c r="S33" s="188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121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 x14ac:dyDescent="0.2">
      <c r="A34" s="165"/>
      <c r="B34" s="175"/>
      <c r="C34" s="201" t="s">
        <v>143</v>
      </c>
      <c r="D34" s="180"/>
      <c r="E34" s="185">
        <v>138.303</v>
      </c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9"/>
      <c r="S34" s="188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121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ht="22.5" outlineLevel="1" x14ac:dyDescent="0.2">
      <c r="A35" s="165">
        <v>5</v>
      </c>
      <c r="B35" s="175" t="s">
        <v>144</v>
      </c>
      <c r="C35" s="198" t="s">
        <v>145</v>
      </c>
      <c r="D35" s="177" t="s">
        <v>146</v>
      </c>
      <c r="E35" s="182">
        <v>1.673</v>
      </c>
      <c r="F35" s="188">
        <v>5200</v>
      </c>
      <c r="G35" s="188">
        <f>ROUND(E35*F35,2)</f>
        <v>8699.6</v>
      </c>
      <c r="H35" s="188">
        <v>16.059999999999999</v>
      </c>
      <c r="I35" s="188">
        <f>ROUND(E35*H35,2)</f>
        <v>26.87</v>
      </c>
      <c r="J35" s="188">
        <v>5183.9399999999996</v>
      </c>
      <c r="K35" s="188">
        <f>ROUND(E35*J35,2)</f>
        <v>8672.73</v>
      </c>
      <c r="L35" s="188">
        <v>21</v>
      </c>
      <c r="M35" s="188">
        <f>G35*(1+L35/100)</f>
        <v>10526.516</v>
      </c>
      <c r="N35" s="188">
        <v>1.6629999999999999E-2</v>
      </c>
      <c r="O35" s="188">
        <f>ROUND(E35*N35,2)</f>
        <v>0.03</v>
      </c>
      <c r="P35" s="188">
        <v>0</v>
      </c>
      <c r="Q35" s="188">
        <f>ROUND(E35*P35,2)</f>
        <v>0</v>
      </c>
      <c r="R35" s="189" t="s">
        <v>126</v>
      </c>
      <c r="S35" s="188" t="s">
        <v>118</v>
      </c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147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">
      <c r="A36" s="165"/>
      <c r="B36" s="175"/>
      <c r="C36" s="199" t="s">
        <v>148</v>
      </c>
      <c r="D36" s="178"/>
      <c r="E36" s="183">
        <v>0.69499999999999995</v>
      </c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9"/>
      <c r="S36" s="188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121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 x14ac:dyDescent="0.2">
      <c r="A37" s="165"/>
      <c r="B37" s="175"/>
      <c r="C37" s="199" t="s">
        <v>149</v>
      </c>
      <c r="D37" s="178"/>
      <c r="E37" s="183">
        <v>0.55700000000000005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9"/>
      <c r="S37" s="188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121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 x14ac:dyDescent="0.2">
      <c r="A38" s="165"/>
      <c r="B38" s="175"/>
      <c r="C38" s="199" t="s">
        <v>150</v>
      </c>
      <c r="D38" s="178"/>
      <c r="E38" s="183">
        <v>0.42099999999999999</v>
      </c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9"/>
      <c r="S38" s="188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121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ht="33.75" outlineLevel="1" x14ac:dyDescent="0.2">
      <c r="A39" s="165"/>
      <c r="B39" s="175"/>
      <c r="C39" s="199" t="s">
        <v>132</v>
      </c>
      <c r="D39" s="178"/>
      <c r="E39" s="183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9"/>
      <c r="S39" s="188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121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ht="33.75" outlineLevel="1" x14ac:dyDescent="0.2">
      <c r="A40" s="165"/>
      <c r="B40" s="175"/>
      <c r="C40" s="199" t="s">
        <v>151</v>
      </c>
      <c r="D40" s="178"/>
      <c r="E40" s="183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9"/>
      <c r="S40" s="188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121</v>
      </c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 x14ac:dyDescent="0.2">
      <c r="A41" s="165">
        <v>6</v>
      </c>
      <c r="B41" s="175" t="s">
        <v>152</v>
      </c>
      <c r="C41" s="198" t="s">
        <v>153</v>
      </c>
      <c r="D41" s="177" t="s">
        <v>154</v>
      </c>
      <c r="E41" s="182">
        <v>14.52182</v>
      </c>
      <c r="F41" s="188">
        <v>2448</v>
      </c>
      <c r="G41" s="188">
        <f>ROUND(E41*F41,2)</f>
        <v>35549.42</v>
      </c>
      <c r="H41" s="188">
        <v>0</v>
      </c>
      <c r="I41" s="188">
        <f>ROUND(E41*H41,2)</f>
        <v>0</v>
      </c>
      <c r="J41" s="188">
        <v>2448</v>
      </c>
      <c r="K41" s="188">
        <f>ROUND(E41*J41,2)</f>
        <v>35549.42</v>
      </c>
      <c r="L41" s="188">
        <v>21</v>
      </c>
      <c r="M41" s="188">
        <f>G41*(1+L41/100)</f>
        <v>43014.798199999997</v>
      </c>
      <c r="N41" s="188">
        <v>2.5251399999999999</v>
      </c>
      <c r="O41" s="188">
        <f>ROUND(E41*N41,2)</f>
        <v>36.67</v>
      </c>
      <c r="P41" s="188">
        <v>0</v>
      </c>
      <c r="Q41" s="188">
        <f>ROUND(E41*P41,2)</f>
        <v>0</v>
      </c>
      <c r="R41" s="189"/>
      <c r="S41" s="188" t="s">
        <v>155</v>
      </c>
      <c r="T41" s="164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119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 x14ac:dyDescent="0.2">
      <c r="A42" s="165"/>
      <c r="B42" s="175"/>
      <c r="C42" s="199" t="s">
        <v>138</v>
      </c>
      <c r="D42" s="178"/>
      <c r="E42" s="183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9"/>
      <c r="S42" s="188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121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65"/>
      <c r="B43" s="175"/>
      <c r="C43" s="199" t="s">
        <v>156</v>
      </c>
      <c r="D43" s="178"/>
      <c r="E43" s="183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9"/>
      <c r="S43" s="188"/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121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ht="22.5" outlineLevel="1" x14ac:dyDescent="0.2">
      <c r="A44" s="165"/>
      <c r="B44" s="175"/>
      <c r="C44" s="199" t="s">
        <v>157</v>
      </c>
      <c r="D44" s="178"/>
      <c r="E44" s="183">
        <v>2.5089999999999999</v>
      </c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9"/>
      <c r="S44" s="188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121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 x14ac:dyDescent="0.2">
      <c r="A45" s="165"/>
      <c r="B45" s="175"/>
      <c r="C45" s="199" t="s">
        <v>158</v>
      </c>
      <c r="D45" s="178"/>
      <c r="E45" s="183">
        <v>0.41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9"/>
      <c r="S45" s="188"/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121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 x14ac:dyDescent="0.2">
      <c r="A46" s="165"/>
      <c r="B46" s="175"/>
      <c r="C46" s="199" t="s">
        <v>159</v>
      </c>
      <c r="D46" s="178"/>
      <c r="E46" s="183">
        <v>0.22425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9"/>
      <c r="S46" s="188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121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 x14ac:dyDescent="0.2">
      <c r="A47" s="165"/>
      <c r="B47" s="175"/>
      <c r="C47" s="199" t="s">
        <v>160</v>
      </c>
      <c r="D47" s="178"/>
      <c r="E47" s="183">
        <v>0.31433</v>
      </c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9"/>
      <c r="S47" s="188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121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">
      <c r="A48" s="165"/>
      <c r="B48" s="175"/>
      <c r="C48" s="201" t="s">
        <v>143</v>
      </c>
      <c r="D48" s="180"/>
      <c r="E48" s="185">
        <v>3.4575800000000001</v>
      </c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9"/>
      <c r="S48" s="188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121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 x14ac:dyDescent="0.2">
      <c r="A49" s="165"/>
      <c r="B49" s="175"/>
      <c r="C49" s="199" t="s">
        <v>161</v>
      </c>
      <c r="D49" s="178"/>
      <c r="E49" s="183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9"/>
      <c r="S49" s="188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121</v>
      </c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ht="22.5" outlineLevel="1" x14ac:dyDescent="0.2">
      <c r="A50" s="165"/>
      <c r="B50" s="175"/>
      <c r="C50" s="199" t="s">
        <v>162</v>
      </c>
      <c r="D50" s="178"/>
      <c r="E50" s="183">
        <v>8.0288000000000004</v>
      </c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9"/>
      <c r="S50" s="188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121</v>
      </c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outlineLevel="1" x14ac:dyDescent="0.2">
      <c r="A51" s="165"/>
      <c r="B51" s="175"/>
      <c r="C51" s="199" t="s">
        <v>163</v>
      </c>
      <c r="D51" s="178"/>
      <c r="E51" s="183">
        <v>1.3120000000000001</v>
      </c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9"/>
      <c r="S51" s="188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121</v>
      </c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outlineLevel="1" x14ac:dyDescent="0.2">
      <c r="A52" s="165"/>
      <c r="B52" s="175"/>
      <c r="C52" s="199" t="s">
        <v>164</v>
      </c>
      <c r="D52" s="178"/>
      <c r="E52" s="183">
        <v>0.71760000000000002</v>
      </c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9"/>
      <c r="S52" s="188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121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outlineLevel="1" x14ac:dyDescent="0.2">
      <c r="A53" s="165"/>
      <c r="B53" s="175"/>
      <c r="C53" s="199" t="s">
        <v>165</v>
      </c>
      <c r="D53" s="178"/>
      <c r="E53" s="183">
        <v>1.0058400000000001</v>
      </c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9"/>
      <c r="S53" s="188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121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 outlineLevel="1" x14ac:dyDescent="0.2">
      <c r="A54" s="165"/>
      <c r="B54" s="175"/>
      <c r="C54" s="201" t="s">
        <v>143</v>
      </c>
      <c r="D54" s="180"/>
      <c r="E54" s="185">
        <v>11.06424</v>
      </c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9"/>
      <c r="S54" s="188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121</v>
      </c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ht="22.5" outlineLevel="1" x14ac:dyDescent="0.2">
      <c r="A55" s="165"/>
      <c r="B55" s="175"/>
      <c r="C55" s="199" t="s">
        <v>166</v>
      </c>
      <c r="D55" s="178"/>
      <c r="E55" s="183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9"/>
      <c r="S55" s="188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121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 x14ac:dyDescent="0.2">
      <c r="A56" s="165">
        <v>7</v>
      </c>
      <c r="B56" s="175" t="s">
        <v>167</v>
      </c>
      <c r="C56" s="198" t="s">
        <v>168</v>
      </c>
      <c r="D56" s="177" t="s">
        <v>146</v>
      </c>
      <c r="E56" s="182">
        <v>1.4936700000000001</v>
      </c>
      <c r="F56" s="188">
        <v>24225</v>
      </c>
      <c r="G56" s="188">
        <f>ROUND(E56*F56,2)</f>
        <v>36184.160000000003</v>
      </c>
      <c r="H56" s="188">
        <v>0</v>
      </c>
      <c r="I56" s="188">
        <f>ROUND(E56*H56,2)</f>
        <v>0</v>
      </c>
      <c r="J56" s="188">
        <v>24225</v>
      </c>
      <c r="K56" s="188">
        <f>ROUND(E56*J56,2)</f>
        <v>36184.160000000003</v>
      </c>
      <c r="L56" s="188">
        <v>21</v>
      </c>
      <c r="M56" s="188">
        <f>G56*(1+L56/100)</f>
        <v>43782.833600000005</v>
      </c>
      <c r="N56" s="188">
        <v>1.02139</v>
      </c>
      <c r="O56" s="188">
        <f>ROUND(E56*N56,2)</f>
        <v>1.53</v>
      </c>
      <c r="P56" s="188">
        <v>0</v>
      </c>
      <c r="Q56" s="188">
        <f>ROUND(E56*P56,2)</f>
        <v>0</v>
      </c>
      <c r="R56" s="189"/>
      <c r="S56" s="188" t="s">
        <v>155</v>
      </c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119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ht="22.5" outlineLevel="1" x14ac:dyDescent="0.2">
      <c r="A57" s="165"/>
      <c r="B57" s="175"/>
      <c r="C57" s="199" t="s">
        <v>169</v>
      </c>
      <c r="D57" s="178"/>
      <c r="E57" s="183">
        <v>1.4936700000000001</v>
      </c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9"/>
      <c r="S57" s="188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121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ht="22.5" outlineLevel="1" x14ac:dyDescent="0.2">
      <c r="A58" s="165"/>
      <c r="B58" s="175"/>
      <c r="C58" s="199" t="s">
        <v>170</v>
      </c>
      <c r="D58" s="178"/>
      <c r="E58" s="183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9"/>
      <c r="S58" s="188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121</v>
      </c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 x14ac:dyDescent="0.2">
      <c r="A59" s="165">
        <v>8</v>
      </c>
      <c r="B59" s="175" t="s">
        <v>171</v>
      </c>
      <c r="C59" s="198" t="s">
        <v>172</v>
      </c>
      <c r="D59" s="177" t="s">
        <v>146</v>
      </c>
      <c r="E59" s="182">
        <v>0.66318999999999995</v>
      </c>
      <c r="F59" s="188">
        <v>23630</v>
      </c>
      <c r="G59" s="188">
        <f>ROUND(E59*F59,2)</f>
        <v>15671.18</v>
      </c>
      <c r="H59" s="188">
        <v>0</v>
      </c>
      <c r="I59" s="188">
        <f>ROUND(E59*H59,2)</f>
        <v>0</v>
      </c>
      <c r="J59" s="188">
        <v>23630</v>
      </c>
      <c r="K59" s="188">
        <f>ROUND(E59*J59,2)</f>
        <v>15671.18</v>
      </c>
      <c r="L59" s="188">
        <v>21</v>
      </c>
      <c r="M59" s="188">
        <f>G59*(1+L59/100)</f>
        <v>18962.127799999998</v>
      </c>
      <c r="N59" s="188">
        <v>1.0554399999999999</v>
      </c>
      <c r="O59" s="188">
        <f>ROUND(E59*N59,2)</f>
        <v>0.7</v>
      </c>
      <c r="P59" s="188">
        <v>0</v>
      </c>
      <c r="Q59" s="188">
        <f>ROUND(E59*P59,2)</f>
        <v>0</v>
      </c>
      <c r="R59" s="189"/>
      <c r="S59" s="188" t="s">
        <v>155</v>
      </c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119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 x14ac:dyDescent="0.2">
      <c r="A60" s="165"/>
      <c r="B60" s="175"/>
      <c r="C60" s="199" t="s">
        <v>173</v>
      </c>
      <c r="D60" s="178"/>
      <c r="E60" s="183">
        <v>0.66318999999999995</v>
      </c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9"/>
      <c r="S60" s="188"/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121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ht="22.5" outlineLevel="1" x14ac:dyDescent="0.2">
      <c r="A61" s="165"/>
      <c r="B61" s="175"/>
      <c r="C61" s="199" t="s">
        <v>174</v>
      </c>
      <c r="D61" s="178"/>
      <c r="E61" s="183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9"/>
      <c r="S61" s="188"/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121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ht="22.5" outlineLevel="1" x14ac:dyDescent="0.2">
      <c r="A62" s="165">
        <v>9</v>
      </c>
      <c r="B62" s="175" t="s">
        <v>175</v>
      </c>
      <c r="C62" s="198" t="s">
        <v>176</v>
      </c>
      <c r="D62" s="177" t="s">
        <v>116</v>
      </c>
      <c r="E62" s="182">
        <v>30</v>
      </c>
      <c r="F62" s="188">
        <v>67.41</v>
      </c>
      <c r="G62" s="188">
        <f>ROUND(E62*F62,2)</f>
        <v>2022.3</v>
      </c>
      <c r="H62" s="188">
        <v>0</v>
      </c>
      <c r="I62" s="188">
        <f>ROUND(E62*H62,2)</f>
        <v>0</v>
      </c>
      <c r="J62" s="188">
        <v>67.41</v>
      </c>
      <c r="K62" s="188">
        <f>ROUND(E62*J62,2)</f>
        <v>2022.3</v>
      </c>
      <c r="L62" s="188">
        <v>21</v>
      </c>
      <c r="M62" s="188">
        <f>G62*(1+L62/100)</f>
        <v>2446.9829999999997</v>
      </c>
      <c r="N62" s="188">
        <v>2.5340000000000001E-2</v>
      </c>
      <c r="O62" s="188">
        <f>ROUND(E62*N62,2)</f>
        <v>0.76</v>
      </c>
      <c r="P62" s="188">
        <v>0</v>
      </c>
      <c r="Q62" s="188">
        <f>ROUND(E62*P62,2)</f>
        <v>0</v>
      </c>
      <c r="R62" s="189"/>
      <c r="S62" s="188" t="s">
        <v>155</v>
      </c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119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outlineLevel="1" x14ac:dyDescent="0.2">
      <c r="A63" s="165"/>
      <c r="B63" s="175"/>
      <c r="C63" s="199" t="s">
        <v>177</v>
      </c>
      <c r="D63" s="178"/>
      <c r="E63" s="183">
        <v>30</v>
      </c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9"/>
      <c r="S63" s="188"/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121</v>
      </c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ht="22.5" outlineLevel="1" x14ac:dyDescent="0.2">
      <c r="A64" s="165"/>
      <c r="B64" s="175"/>
      <c r="C64" s="199" t="s">
        <v>178</v>
      </c>
      <c r="D64" s="178"/>
      <c r="E64" s="183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9"/>
      <c r="S64" s="188"/>
      <c r="T64" s="164"/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121</v>
      </c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ht="22.5" outlineLevel="1" x14ac:dyDescent="0.2">
      <c r="A65" s="165">
        <v>10</v>
      </c>
      <c r="B65" s="175" t="s">
        <v>179</v>
      </c>
      <c r="C65" s="198" t="s">
        <v>180</v>
      </c>
      <c r="D65" s="177" t="s">
        <v>116</v>
      </c>
      <c r="E65" s="182">
        <v>22</v>
      </c>
      <c r="F65" s="188">
        <v>130.9</v>
      </c>
      <c r="G65" s="188">
        <f>ROUND(E65*F65,2)</f>
        <v>2879.8</v>
      </c>
      <c r="H65" s="188">
        <v>0</v>
      </c>
      <c r="I65" s="188">
        <f>ROUND(E65*H65,2)</f>
        <v>0</v>
      </c>
      <c r="J65" s="188">
        <v>130.9</v>
      </c>
      <c r="K65" s="188">
        <f>ROUND(E65*J65,2)</f>
        <v>2879.8</v>
      </c>
      <c r="L65" s="188">
        <v>21</v>
      </c>
      <c r="M65" s="188">
        <f>G65*(1+L65/100)</f>
        <v>3484.558</v>
      </c>
      <c r="N65" s="188">
        <v>6.5610000000000002E-2</v>
      </c>
      <c r="O65" s="188">
        <f>ROUND(E65*N65,2)</f>
        <v>1.44</v>
      </c>
      <c r="P65" s="188">
        <v>0</v>
      </c>
      <c r="Q65" s="188">
        <f>ROUND(E65*P65,2)</f>
        <v>0</v>
      </c>
      <c r="R65" s="189"/>
      <c r="S65" s="188" t="s">
        <v>155</v>
      </c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119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 x14ac:dyDescent="0.2">
      <c r="A66" s="165"/>
      <c r="B66" s="175"/>
      <c r="C66" s="199" t="s">
        <v>181</v>
      </c>
      <c r="D66" s="178"/>
      <c r="E66" s="183">
        <v>12</v>
      </c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9"/>
      <c r="S66" s="188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121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 x14ac:dyDescent="0.2">
      <c r="A67" s="165"/>
      <c r="B67" s="175"/>
      <c r="C67" s="199" t="s">
        <v>182</v>
      </c>
      <c r="D67" s="178"/>
      <c r="E67" s="183">
        <v>10</v>
      </c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9"/>
      <c r="S67" s="188"/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121</v>
      </c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ht="22.5" outlineLevel="1" x14ac:dyDescent="0.2">
      <c r="A68" s="165"/>
      <c r="B68" s="175"/>
      <c r="C68" s="199" t="s">
        <v>183</v>
      </c>
      <c r="D68" s="178"/>
      <c r="E68" s="183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9"/>
      <c r="S68" s="188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121</v>
      </c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64"/>
      <c r="BB68" s="164"/>
      <c r="BC68" s="164"/>
      <c r="BD68" s="164"/>
      <c r="BE68" s="164"/>
      <c r="BF68" s="164"/>
      <c r="BG68" s="164"/>
      <c r="BH68" s="164"/>
    </row>
    <row r="69" spans="1:60" outlineLevel="1" x14ac:dyDescent="0.2">
      <c r="A69" s="165">
        <v>11</v>
      </c>
      <c r="B69" s="175" t="s">
        <v>184</v>
      </c>
      <c r="C69" s="198" t="s">
        <v>185</v>
      </c>
      <c r="D69" s="177" t="s">
        <v>186</v>
      </c>
      <c r="E69" s="182">
        <v>0.75060000000000004</v>
      </c>
      <c r="F69" s="188">
        <v>19360</v>
      </c>
      <c r="G69" s="188">
        <f>ROUND(E69*F69,2)</f>
        <v>14531.62</v>
      </c>
      <c r="H69" s="188">
        <v>19360</v>
      </c>
      <c r="I69" s="188">
        <f>ROUND(E69*H69,2)</f>
        <v>14531.62</v>
      </c>
      <c r="J69" s="188">
        <v>0</v>
      </c>
      <c r="K69" s="188">
        <f>ROUND(E69*J69,2)</f>
        <v>0</v>
      </c>
      <c r="L69" s="188">
        <v>21</v>
      </c>
      <c r="M69" s="188">
        <f>G69*(1+L69/100)</f>
        <v>17583.260200000001</v>
      </c>
      <c r="N69" s="188">
        <v>1</v>
      </c>
      <c r="O69" s="188">
        <f>ROUND(E69*N69,2)</f>
        <v>0.75</v>
      </c>
      <c r="P69" s="188">
        <v>0</v>
      </c>
      <c r="Q69" s="188">
        <f>ROUND(E69*P69,2)</f>
        <v>0</v>
      </c>
      <c r="R69" s="189" t="s">
        <v>187</v>
      </c>
      <c r="S69" s="188" t="s">
        <v>118</v>
      </c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188</v>
      </c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 x14ac:dyDescent="0.2">
      <c r="A70" s="165"/>
      <c r="B70" s="175"/>
      <c r="C70" s="199" t="s">
        <v>189</v>
      </c>
      <c r="D70" s="178"/>
      <c r="E70" s="183">
        <v>0.75060000000000004</v>
      </c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9"/>
      <c r="S70" s="188"/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121</v>
      </c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ht="33.75" outlineLevel="1" x14ac:dyDescent="0.2">
      <c r="A71" s="165"/>
      <c r="B71" s="175"/>
      <c r="C71" s="199" t="s">
        <v>132</v>
      </c>
      <c r="D71" s="178"/>
      <c r="E71" s="183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9"/>
      <c r="S71" s="188"/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121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 x14ac:dyDescent="0.2">
      <c r="A72" s="165"/>
      <c r="B72" s="175"/>
      <c r="C72" s="199" t="s">
        <v>133</v>
      </c>
      <c r="D72" s="178"/>
      <c r="E72" s="183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9"/>
      <c r="S72" s="188"/>
      <c r="T72" s="164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121</v>
      </c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 x14ac:dyDescent="0.2">
      <c r="A73" s="165">
        <v>12</v>
      </c>
      <c r="B73" s="175" t="s">
        <v>190</v>
      </c>
      <c r="C73" s="198" t="s">
        <v>191</v>
      </c>
      <c r="D73" s="177" t="s">
        <v>186</v>
      </c>
      <c r="E73" s="182">
        <v>0.60155999999999998</v>
      </c>
      <c r="F73" s="188">
        <v>19360</v>
      </c>
      <c r="G73" s="188">
        <f>ROUND(E73*F73,2)</f>
        <v>11646.2</v>
      </c>
      <c r="H73" s="188">
        <v>19360</v>
      </c>
      <c r="I73" s="188">
        <f>ROUND(E73*H73,2)</f>
        <v>11646.2</v>
      </c>
      <c r="J73" s="188">
        <v>0</v>
      </c>
      <c r="K73" s="188">
        <f>ROUND(E73*J73,2)</f>
        <v>0</v>
      </c>
      <c r="L73" s="188">
        <v>21</v>
      </c>
      <c r="M73" s="188">
        <f>G73*(1+L73/100)</f>
        <v>14091.902</v>
      </c>
      <c r="N73" s="188">
        <v>1</v>
      </c>
      <c r="O73" s="188">
        <f>ROUND(E73*N73,2)</f>
        <v>0.6</v>
      </c>
      <c r="P73" s="188">
        <v>0</v>
      </c>
      <c r="Q73" s="188">
        <f>ROUND(E73*P73,2)</f>
        <v>0</v>
      </c>
      <c r="R73" s="189" t="s">
        <v>187</v>
      </c>
      <c r="S73" s="188" t="s">
        <v>118</v>
      </c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188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 x14ac:dyDescent="0.2">
      <c r="A74" s="165"/>
      <c r="B74" s="175"/>
      <c r="C74" s="199" t="s">
        <v>192</v>
      </c>
      <c r="D74" s="178"/>
      <c r="E74" s="183">
        <v>0.60155999999999998</v>
      </c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9"/>
      <c r="S74" s="188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 t="s">
        <v>121</v>
      </c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ht="33.75" outlineLevel="1" x14ac:dyDescent="0.2">
      <c r="A75" s="165"/>
      <c r="B75" s="175"/>
      <c r="C75" s="199" t="s">
        <v>132</v>
      </c>
      <c r="D75" s="178"/>
      <c r="E75" s="183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9"/>
      <c r="S75" s="188"/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121</v>
      </c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 x14ac:dyDescent="0.2">
      <c r="A76" s="165"/>
      <c r="B76" s="175"/>
      <c r="C76" s="199" t="s">
        <v>133</v>
      </c>
      <c r="D76" s="178"/>
      <c r="E76" s="183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9"/>
      <c r="S76" s="188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121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 x14ac:dyDescent="0.2">
      <c r="A77" s="165">
        <v>13</v>
      </c>
      <c r="B77" s="175" t="s">
        <v>193</v>
      </c>
      <c r="C77" s="198" t="s">
        <v>194</v>
      </c>
      <c r="D77" s="177" t="s">
        <v>186</v>
      </c>
      <c r="E77" s="182">
        <v>0.45467999999999997</v>
      </c>
      <c r="F77" s="188">
        <v>19360</v>
      </c>
      <c r="G77" s="188">
        <f>ROUND(E77*F77,2)</f>
        <v>8802.6</v>
      </c>
      <c r="H77" s="188">
        <v>19360</v>
      </c>
      <c r="I77" s="188">
        <f>ROUND(E77*H77,2)</f>
        <v>8802.6</v>
      </c>
      <c r="J77" s="188">
        <v>0</v>
      </c>
      <c r="K77" s="188">
        <f>ROUND(E77*J77,2)</f>
        <v>0</v>
      </c>
      <c r="L77" s="188">
        <v>21</v>
      </c>
      <c r="M77" s="188">
        <f>G77*(1+L77/100)</f>
        <v>10651.146000000001</v>
      </c>
      <c r="N77" s="188">
        <v>1</v>
      </c>
      <c r="O77" s="188">
        <f>ROUND(E77*N77,2)</f>
        <v>0.45</v>
      </c>
      <c r="P77" s="188">
        <v>0</v>
      </c>
      <c r="Q77" s="188">
        <f>ROUND(E77*P77,2)</f>
        <v>0</v>
      </c>
      <c r="R77" s="189" t="s">
        <v>187</v>
      </c>
      <c r="S77" s="188" t="s">
        <v>118</v>
      </c>
      <c r="T77" s="164"/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 t="s">
        <v>188</v>
      </c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outlineLevel="1" x14ac:dyDescent="0.2">
      <c r="A78" s="165"/>
      <c r="B78" s="175"/>
      <c r="C78" s="199" t="s">
        <v>195</v>
      </c>
      <c r="D78" s="178"/>
      <c r="E78" s="183">
        <v>0.45467999999999997</v>
      </c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9"/>
      <c r="S78" s="188"/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121</v>
      </c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ht="33.75" outlineLevel="1" x14ac:dyDescent="0.2">
      <c r="A79" s="165"/>
      <c r="B79" s="175"/>
      <c r="C79" s="199" t="s">
        <v>132</v>
      </c>
      <c r="D79" s="178"/>
      <c r="E79" s="183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9"/>
      <c r="S79" s="188"/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121</v>
      </c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outlineLevel="1" x14ac:dyDescent="0.2">
      <c r="A80" s="165"/>
      <c r="B80" s="175"/>
      <c r="C80" s="199" t="s">
        <v>133</v>
      </c>
      <c r="D80" s="178"/>
      <c r="E80" s="183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9"/>
      <c r="S80" s="188"/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 t="s">
        <v>121</v>
      </c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x14ac:dyDescent="0.2">
      <c r="A81" s="171" t="s">
        <v>112</v>
      </c>
      <c r="B81" s="176" t="s">
        <v>76</v>
      </c>
      <c r="C81" s="200" t="s">
        <v>77</v>
      </c>
      <c r="D81" s="179"/>
      <c r="E81" s="184"/>
      <c r="F81" s="190"/>
      <c r="G81" s="190">
        <f>SUM(G82:G90)</f>
        <v>2944.95</v>
      </c>
      <c r="H81" s="190"/>
      <c r="I81" s="190">
        <f>SUM(I82:I90)</f>
        <v>1933.79</v>
      </c>
      <c r="J81" s="190"/>
      <c r="K81" s="190">
        <f>SUM(K82:K90)</f>
        <v>1011.1500000000001</v>
      </c>
      <c r="L81" s="190"/>
      <c r="M81" s="190">
        <f>SUM(M82:M90)</f>
        <v>3563.3894999999998</v>
      </c>
      <c r="N81" s="190"/>
      <c r="O81" s="190">
        <f>SUM(O82:O90)</f>
        <v>4.8299999999999992</v>
      </c>
      <c r="P81" s="190"/>
      <c r="Q81" s="190">
        <f>SUM(Q82:Q90)</f>
        <v>0</v>
      </c>
      <c r="R81" s="191"/>
      <c r="S81" s="190"/>
      <c r="AE81" t="s">
        <v>113</v>
      </c>
    </row>
    <row r="82" spans="1:60" outlineLevel="1" x14ac:dyDescent="0.2">
      <c r="A82" s="165">
        <v>14</v>
      </c>
      <c r="B82" s="175" t="s">
        <v>196</v>
      </c>
      <c r="C82" s="198" t="s">
        <v>197</v>
      </c>
      <c r="D82" s="177" t="s">
        <v>154</v>
      </c>
      <c r="E82" s="182">
        <v>0.12375</v>
      </c>
      <c r="F82" s="188">
        <v>2652</v>
      </c>
      <c r="G82" s="188">
        <f>ROUND(E82*F82,2)</f>
        <v>328.19</v>
      </c>
      <c r="H82" s="188">
        <v>1977.63</v>
      </c>
      <c r="I82" s="188">
        <f>ROUND(E82*H82,2)</f>
        <v>244.73</v>
      </c>
      <c r="J82" s="188">
        <v>674.37</v>
      </c>
      <c r="K82" s="188">
        <f>ROUND(E82*J82,2)</f>
        <v>83.45</v>
      </c>
      <c r="L82" s="188">
        <v>21</v>
      </c>
      <c r="M82" s="188">
        <f>G82*(1+L82/100)</f>
        <v>397.10989999999998</v>
      </c>
      <c r="N82" s="188">
        <v>2.5249999999999999</v>
      </c>
      <c r="O82" s="188">
        <f>ROUND(E82*N82,2)</f>
        <v>0.31</v>
      </c>
      <c r="P82" s="188">
        <v>0</v>
      </c>
      <c r="Q82" s="188">
        <f>ROUND(E82*P82,2)</f>
        <v>0</v>
      </c>
      <c r="R82" s="189" t="s">
        <v>126</v>
      </c>
      <c r="S82" s="188" t="s">
        <v>118</v>
      </c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 t="s">
        <v>147</v>
      </c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ht="22.5" outlineLevel="1" x14ac:dyDescent="0.2">
      <c r="A83" s="165"/>
      <c r="B83" s="175"/>
      <c r="C83" s="199" t="s">
        <v>198</v>
      </c>
      <c r="D83" s="178"/>
      <c r="E83" s="183">
        <v>0.12375</v>
      </c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9"/>
      <c r="S83" s="188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 t="s">
        <v>121</v>
      </c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ht="22.5" outlineLevel="1" x14ac:dyDescent="0.2">
      <c r="A84" s="165"/>
      <c r="B84" s="175"/>
      <c r="C84" s="199" t="s">
        <v>199</v>
      </c>
      <c r="D84" s="178"/>
      <c r="E84" s="183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9"/>
      <c r="S84" s="188"/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 t="s">
        <v>121</v>
      </c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 x14ac:dyDescent="0.2">
      <c r="A85" s="165">
        <v>15</v>
      </c>
      <c r="B85" s="175" t="s">
        <v>200</v>
      </c>
      <c r="C85" s="198" t="s">
        <v>201</v>
      </c>
      <c r="D85" s="177" t="s">
        <v>154</v>
      </c>
      <c r="E85" s="182">
        <v>2.5089999999999999</v>
      </c>
      <c r="F85" s="188">
        <v>369.75</v>
      </c>
      <c r="G85" s="188">
        <f>ROUND(E85*F85,2)</f>
        <v>927.7</v>
      </c>
      <c r="H85" s="188">
        <v>0</v>
      </c>
      <c r="I85" s="188">
        <f>ROUND(E85*H85,2)</f>
        <v>0</v>
      </c>
      <c r="J85" s="188">
        <v>369.75</v>
      </c>
      <c r="K85" s="188">
        <f>ROUND(E85*J85,2)</f>
        <v>927.7</v>
      </c>
      <c r="L85" s="188">
        <v>21</v>
      </c>
      <c r="M85" s="188">
        <f>G85*(1+L85/100)</f>
        <v>1122.5170000000001</v>
      </c>
      <c r="N85" s="188">
        <v>0</v>
      </c>
      <c r="O85" s="188">
        <f>ROUND(E85*N85,2)</f>
        <v>0</v>
      </c>
      <c r="P85" s="188">
        <v>0</v>
      </c>
      <c r="Q85" s="188">
        <f>ROUND(E85*P85,2)</f>
        <v>0</v>
      </c>
      <c r="R85" s="189"/>
      <c r="S85" s="188" t="s">
        <v>155</v>
      </c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 t="s">
        <v>119</v>
      </c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ht="22.5" outlineLevel="1" x14ac:dyDescent="0.2">
      <c r="A86" s="165"/>
      <c r="B86" s="175"/>
      <c r="C86" s="199" t="s">
        <v>202</v>
      </c>
      <c r="D86" s="178"/>
      <c r="E86" s="183">
        <v>2.5089999999999999</v>
      </c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9"/>
      <c r="S86" s="188"/>
      <c r="T86" s="164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4" t="s">
        <v>121</v>
      </c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ht="22.5" outlineLevel="1" x14ac:dyDescent="0.2">
      <c r="A87" s="165"/>
      <c r="B87" s="175"/>
      <c r="C87" s="199" t="s">
        <v>203</v>
      </c>
      <c r="D87" s="178"/>
      <c r="E87" s="183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9"/>
      <c r="S87" s="188"/>
      <c r="T87" s="164"/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 t="s">
        <v>121</v>
      </c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outlineLevel="1" x14ac:dyDescent="0.2">
      <c r="A88" s="165">
        <v>16</v>
      </c>
      <c r="B88" s="175" t="s">
        <v>204</v>
      </c>
      <c r="C88" s="198" t="s">
        <v>205</v>
      </c>
      <c r="D88" s="177" t="s">
        <v>186</v>
      </c>
      <c r="E88" s="182">
        <v>4.5162000000000004</v>
      </c>
      <c r="F88" s="188">
        <v>374</v>
      </c>
      <c r="G88" s="188">
        <f>ROUND(E88*F88,2)</f>
        <v>1689.06</v>
      </c>
      <c r="H88" s="188">
        <v>374</v>
      </c>
      <c r="I88" s="188">
        <f>ROUND(E88*H88,2)</f>
        <v>1689.06</v>
      </c>
      <c r="J88" s="188">
        <v>0</v>
      </c>
      <c r="K88" s="188">
        <f>ROUND(E88*J88,2)</f>
        <v>0</v>
      </c>
      <c r="L88" s="188">
        <v>21</v>
      </c>
      <c r="M88" s="188">
        <f>G88*(1+L88/100)</f>
        <v>2043.7625999999998</v>
      </c>
      <c r="N88" s="188">
        <v>1</v>
      </c>
      <c r="O88" s="188">
        <f>ROUND(E88*N88,2)</f>
        <v>4.5199999999999996</v>
      </c>
      <c r="P88" s="188">
        <v>0</v>
      </c>
      <c r="Q88" s="188">
        <f>ROUND(E88*P88,2)</f>
        <v>0</v>
      </c>
      <c r="R88" s="189" t="s">
        <v>187</v>
      </c>
      <c r="S88" s="188" t="s">
        <v>118</v>
      </c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 t="s">
        <v>206</v>
      </c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ht="22.5" outlineLevel="1" x14ac:dyDescent="0.2">
      <c r="A89" s="165"/>
      <c r="B89" s="175"/>
      <c r="C89" s="199" t="s">
        <v>207</v>
      </c>
      <c r="D89" s="178"/>
      <c r="E89" s="183">
        <v>4.5162000000000004</v>
      </c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9"/>
      <c r="S89" s="188"/>
      <c r="T89" s="164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 t="s">
        <v>121</v>
      </c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ht="22.5" outlineLevel="1" x14ac:dyDescent="0.2">
      <c r="A90" s="165"/>
      <c r="B90" s="175"/>
      <c r="C90" s="199" t="s">
        <v>208</v>
      </c>
      <c r="D90" s="178"/>
      <c r="E90" s="183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9"/>
      <c r="S90" s="188"/>
      <c r="T90" s="164"/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 t="s">
        <v>121</v>
      </c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x14ac:dyDescent="0.2">
      <c r="A91" s="171" t="s">
        <v>112</v>
      </c>
      <c r="B91" s="176" t="s">
        <v>78</v>
      </c>
      <c r="C91" s="200" t="s">
        <v>79</v>
      </c>
      <c r="D91" s="179"/>
      <c r="E91" s="184"/>
      <c r="F91" s="190"/>
      <c r="G91" s="190">
        <f>SUM(G92:G94)</f>
        <v>24406.9</v>
      </c>
      <c r="H91" s="190"/>
      <c r="I91" s="190">
        <f>SUM(I92:I94)</f>
        <v>0</v>
      </c>
      <c r="J91" s="190"/>
      <c r="K91" s="190">
        <f>SUM(K92:K94)</f>
        <v>24406.9</v>
      </c>
      <c r="L91" s="190"/>
      <c r="M91" s="190">
        <f>SUM(M92:M94)</f>
        <v>29532.349000000002</v>
      </c>
      <c r="N91" s="190"/>
      <c r="O91" s="190">
        <f>SUM(O92:O94)</f>
        <v>0</v>
      </c>
      <c r="P91" s="190"/>
      <c r="Q91" s="190">
        <f>SUM(Q92:Q94)</f>
        <v>0</v>
      </c>
      <c r="R91" s="191"/>
      <c r="S91" s="190"/>
      <c r="AE91" t="s">
        <v>113</v>
      </c>
    </row>
    <row r="92" spans="1:60" ht="22.5" outlineLevel="1" x14ac:dyDescent="0.2">
      <c r="A92" s="165">
        <v>17</v>
      </c>
      <c r="B92" s="175" t="s">
        <v>209</v>
      </c>
      <c r="C92" s="198" t="s">
        <v>210</v>
      </c>
      <c r="D92" s="177" t="s">
        <v>125</v>
      </c>
      <c r="E92" s="182">
        <v>146.5</v>
      </c>
      <c r="F92" s="188">
        <v>166.6</v>
      </c>
      <c r="G92" s="188">
        <f>ROUND(E92*F92,2)</f>
        <v>24406.9</v>
      </c>
      <c r="H92" s="188">
        <v>0</v>
      </c>
      <c r="I92" s="188">
        <f>ROUND(E92*H92,2)</f>
        <v>0</v>
      </c>
      <c r="J92" s="188">
        <v>166.6</v>
      </c>
      <c r="K92" s="188">
        <f>ROUND(E92*J92,2)</f>
        <v>24406.9</v>
      </c>
      <c r="L92" s="188">
        <v>21</v>
      </c>
      <c r="M92" s="188">
        <f>G92*(1+L92/100)</f>
        <v>29532.349000000002</v>
      </c>
      <c r="N92" s="188">
        <v>0</v>
      </c>
      <c r="O92" s="188">
        <f>ROUND(E92*N92,2)</f>
        <v>0</v>
      </c>
      <c r="P92" s="188">
        <v>0</v>
      </c>
      <c r="Q92" s="188">
        <f>ROUND(E92*P92,2)</f>
        <v>0</v>
      </c>
      <c r="R92" s="189"/>
      <c r="S92" s="188" t="s">
        <v>155</v>
      </c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 t="s">
        <v>119</v>
      </c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 ht="22.5" outlineLevel="1" x14ac:dyDescent="0.2">
      <c r="A93" s="165"/>
      <c r="B93" s="175"/>
      <c r="C93" s="199" t="s">
        <v>211</v>
      </c>
      <c r="D93" s="178"/>
      <c r="E93" s="183">
        <v>146.5</v>
      </c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9"/>
      <c r="S93" s="188"/>
      <c r="T93" s="164"/>
      <c r="U93" s="164"/>
      <c r="V93" s="164"/>
      <c r="W93" s="164"/>
      <c r="X93" s="164"/>
      <c r="Y93" s="164"/>
      <c r="Z93" s="164"/>
      <c r="AA93" s="164"/>
      <c r="AB93" s="164"/>
      <c r="AC93" s="164"/>
      <c r="AD93" s="164"/>
      <c r="AE93" s="164" t="s">
        <v>121</v>
      </c>
      <c r="AF93" s="164"/>
      <c r="AG93" s="164"/>
      <c r="AH93" s="164"/>
      <c r="AI93" s="164"/>
      <c r="AJ93" s="164"/>
      <c r="AK93" s="164"/>
      <c r="AL93" s="164"/>
      <c r="AM93" s="164"/>
      <c r="AN93" s="164"/>
      <c r="AO93" s="164"/>
      <c r="AP93" s="164"/>
      <c r="AQ93" s="164"/>
      <c r="AR93" s="164"/>
      <c r="AS93" s="164"/>
      <c r="AT93" s="164"/>
      <c r="AU93" s="164"/>
      <c r="AV93" s="164"/>
      <c r="AW93" s="164"/>
      <c r="AX93" s="164"/>
      <c r="AY93" s="164"/>
      <c r="AZ93" s="164"/>
      <c r="BA93" s="164"/>
      <c r="BB93" s="164"/>
      <c r="BC93" s="164"/>
      <c r="BD93" s="164"/>
      <c r="BE93" s="164"/>
      <c r="BF93" s="164"/>
      <c r="BG93" s="164"/>
      <c r="BH93" s="164"/>
    </row>
    <row r="94" spans="1:60" ht="22.5" outlineLevel="1" x14ac:dyDescent="0.2">
      <c r="A94" s="165"/>
      <c r="B94" s="175"/>
      <c r="C94" s="199" t="s">
        <v>212</v>
      </c>
      <c r="D94" s="178"/>
      <c r="E94" s="183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9"/>
      <c r="S94" s="188"/>
      <c r="T94" s="164"/>
      <c r="U94" s="164"/>
      <c r="V94" s="164"/>
      <c r="W94" s="164"/>
      <c r="X94" s="164"/>
      <c r="Y94" s="164"/>
      <c r="Z94" s="164"/>
      <c r="AA94" s="164"/>
      <c r="AB94" s="164"/>
      <c r="AC94" s="164"/>
      <c r="AD94" s="164"/>
      <c r="AE94" s="164" t="s">
        <v>121</v>
      </c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</row>
    <row r="95" spans="1:60" x14ac:dyDescent="0.2">
      <c r="A95" s="171" t="s">
        <v>112</v>
      </c>
      <c r="B95" s="176" t="s">
        <v>80</v>
      </c>
      <c r="C95" s="200" t="s">
        <v>81</v>
      </c>
      <c r="D95" s="179"/>
      <c r="E95" s="184"/>
      <c r="F95" s="190"/>
      <c r="G95" s="190">
        <f>SUM(G96:G98)</f>
        <v>10166</v>
      </c>
      <c r="H95" s="190"/>
      <c r="I95" s="190">
        <f>SUM(I96:I98)</f>
        <v>0</v>
      </c>
      <c r="J95" s="190"/>
      <c r="K95" s="190">
        <f>SUM(K96:K98)</f>
        <v>10166</v>
      </c>
      <c r="L95" s="190"/>
      <c r="M95" s="190">
        <f>SUM(M96:M98)</f>
        <v>12300.859999999999</v>
      </c>
      <c r="N95" s="190"/>
      <c r="O95" s="190">
        <f>SUM(O96:O98)</f>
        <v>0.05</v>
      </c>
      <c r="P95" s="190"/>
      <c r="Q95" s="190">
        <f>SUM(Q96:Q98)</f>
        <v>2.0299999999999998</v>
      </c>
      <c r="R95" s="191"/>
      <c r="S95" s="190"/>
      <c r="AE95" t="s">
        <v>113</v>
      </c>
    </row>
    <row r="96" spans="1:60" outlineLevel="1" x14ac:dyDescent="0.2">
      <c r="A96" s="165">
        <v>18</v>
      </c>
      <c r="B96" s="175" t="s">
        <v>213</v>
      </c>
      <c r="C96" s="198" t="s">
        <v>214</v>
      </c>
      <c r="D96" s="177" t="s">
        <v>116</v>
      </c>
      <c r="E96" s="182">
        <v>52</v>
      </c>
      <c r="F96" s="188">
        <v>195.5</v>
      </c>
      <c r="G96" s="188">
        <f>ROUND(E96*F96,2)</f>
        <v>10166</v>
      </c>
      <c r="H96" s="188">
        <v>0</v>
      </c>
      <c r="I96" s="188">
        <f>ROUND(E96*H96,2)</f>
        <v>0</v>
      </c>
      <c r="J96" s="188">
        <v>195.5</v>
      </c>
      <c r="K96" s="188">
        <f>ROUND(E96*J96,2)</f>
        <v>10166</v>
      </c>
      <c r="L96" s="188">
        <v>21</v>
      </c>
      <c r="M96" s="188">
        <f>G96*(1+L96/100)</f>
        <v>12300.859999999999</v>
      </c>
      <c r="N96" s="188">
        <v>8.9999999999999998E-4</v>
      </c>
      <c r="O96" s="188">
        <f>ROUND(E96*N96,2)</f>
        <v>0.05</v>
      </c>
      <c r="P96" s="188">
        <v>3.9E-2</v>
      </c>
      <c r="Q96" s="188">
        <f>ROUND(E96*P96,2)</f>
        <v>2.0299999999999998</v>
      </c>
      <c r="R96" s="189"/>
      <c r="S96" s="188" t="s">
        <v>155</v>
      </c>
      <c r="T96" s="164"/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 t="s">
        <v>119</v>
      </c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outlineLevel="1" x14ac:dyDescent="0.2">
      <c r="A97" s="165"/>
      <c r="B97" s="175"/>
      <c r="C97" s="199" t="s">
        <v>215</v>
      </c>
      <c r="D97" s="178"/>
      <c r="E97" s="183">
        <v>52</v>
      </c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9"/>
      <c r="S97" s="188"/>
      <c r="T97" s="164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 t="s">
        <v>121</v>
      </c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ht="22.5" outlineLevel="1" x14ac:dyDescent="0.2">
      <c r="A98" s="165"/>
      <c r="B98" s="175"/>
      <c r="C98" s="199" t="s">
        <v>216</v>
      </c>
      <c r="D98" s="178"/>
      <c r="E98" s="183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9"/>
      <c r="S98" s="188"/>
      <c r="T98" s="164"/>
      <c r="U98" s="164"/>
      <c r="V98" s="164"/>
      <c r="W98" s="164"/>
      <c r="X98" s="164"/>
      <c r="Y98" s="164"/>
      <c r="Z98" s="164"/>
      <c r="AA98" s="164"/>
      <c r="AB98" s="164"/>
      <c r="AC98" s="164"/>
      <c r="AD98" s="164"/>
      <c r="AE98" s="164" t="s">
        <v>121</v>
      </c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x14ac:dyDescent="0.2">
      <c r="A99" s="171" t="s">
        <v>112</v>
      </c>
      <c r="B99" s="176" t="s">
        <v>82</v>
      </c>
      <c r="C99" s="200" t="s">
        <v>83</v>
      </c>
      <c r="D99" s="179"/>
      <c r="E99" s="184"/>
      <c r="F99" s="190"/>
      <c r="G99" s="190">
        <f>SUM(G100:G100)</f>
        <v>11692.14</v>
      </c>
      <c r="H99" s="190"/>
      <c r="I99" s="190">
        <f>SUM(I100:I100)</f>
        <v>0</v>
      </c>
      <c r="J99" s="190"/>
      <c r="K99" s="190">
        <f>SUM(K100:K100)</f>
        <v>11692.14</v>
      </c>
      <c r="L99" s="190"/>
      <c r="M99" s="190">
        <f>SUM(M100:M100)</f>
        <v>14147.489399999999</v>
      </c>
      <c r="N99" s="190"/>
      <c r="O99" s="190">
        <f>SUM(O100:O100)</f>
        <v>0</v>
      </c>
      <c r="P99" s="190"/>
      <c r="Q99" s="190">
        <f>SUM(Q100:Q100)</f>
        <v>0</v>
      </c>
      <c r="R99" s="191"/>
      <c r="S99" s="190"/>
      <c r="AE99" t="s">
        <v>113</v>
      </c>
    </row>
    <row r="100" spans="1:60" ht="22.5" outlineLevel="1" x14ac:dyDescent="0.2">
      <c r="A100" s="165">
        <v>19</v>
      </c>
      <c r="B100" s="175" t="s">
        <v>217</v>
      </c>
      <c r="C100" s="198" t="s">
        <v>218</v>
      </c>
      <c r="D100" s="177" t="s">
        <v>146</v>
      </c>
      <c r="E100" s="182">
        <v>58.53389</v>
      </c>
      <c r="F100" s="188">
        <v>199.75</v>
      </c>
      <c r="G100" s="188">
        <f>ROUND(E100*F100,2)</f>
        <v>11692.14</v>
      </c>
      <c r="H100" s="188">
        <v>0</v>
      </c>
      <c r="I100" s="188">
        <f>ROUND(E100*H100,2)</f>
        <v>0</v>
      </c>
      <c r="J100" s="188">
        <v>199.75</v>
      </c>
      <c r="K100" s="188">
        <f>ROUND(E100*J100,2)</f>
        <v>11692.14</v>
      </c>
      <c r="L100" s="188">
        <v>21</v>
      </c>
      <c r="M100" s="188">
        <f>G100*(1+L100/100)</f>
        <v>14147.489399999999</v>
      </c>
      <c r="N100" s="188">
        <v>0</v>
      </c>
      <c r="O100" s="188">
        <f>ROUND(E100*N100,2)</f>
        <v>0</v>
      </c>
      <c r="P100" s="188">
        <v>0</v>
      </c>
      <c r="Q100" s="188">
        <f>ROUND(E100*P100,2)</f>
        <v>0</v>
      </c>
      <c r="R100" s="189"/>
      <c r="S100" s="188" t="s">
        <v>155</v>
      </c>
      <c r="T100" s="164"/>
      <c r="U100" s="16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 t="s">
        <v>219</v>
      </c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x14ac:dyDescent="0.2">
      <c r="A101" s="171" t="s">
        <v>112</v>
      </c>
      <c r="B101" s="176" t="s">
        <v>84</v>
      </c>
      <c r="C101" s="200" t="s">
        <v>85</v>
      </c>
      <c r="D101" s="179"/>
      <c r="E101" s="184"/>
      <c r="F101" s="190"/>
      <c r="G101" s="190">
        <f>SUM(G102:G107)</f>
        <v>4307.8500000000004</v>
      </c>
      <c r="H101" s="190"/>
      <c r="I101" s="190">
        <f>SUM(I102:I107)</f>
        <v>1595.36</v>
      </c>
      <c r="J101" s="190"/>
      <c r="K101" s="190">
        <f>SUM(K102:K107)</f>
        <v>2712.49</v>
      </c>
      <c r="L101" s="190"/>
      <c r="M101" s="190">
        <f>SUM(M102:M107)</f>
        <v>5212.4985000000006</v>
      </c>
      <c r="N101" s="190"/>
      <c r="O101" s="190">
        <f>SUM(O102:O107)</f>
        <v>0.01</v>
      </c>
      <c r="P101" s="190"/>
      <c r="Q101" s="190">
        <f>SUM(Q102:Q107)</f>
        <v>0</v>
      </c>
      <c r="R101" s="191"/>
      <c r="S101" s="190"/>
      <c r="AE101" t="s">
        <v>113</v>
      </c>
    </row>
    <row r="102" spans="1:60" outlineLevel="1" x14ac:dyDescent="0.2">
      <c r="A102" s="165">
        <v>20</v>
      </c>
      <c r="B102" s="175" t="s">
        <v>220</v>
      </c>
      <c r="C102" s="198" t="s">
        <v>221</v>
      </c>
      <c r="D102" s="177" t="s">
        <v>125</v>
      </c>
      <c r="E102" s="182">
        <v>62.76</v>
      </c>
      <c r="F102" s="188">
        <v>68.64</v>
      </c>
      <c r="G102" s="188">
        <f>ROUND(E102*F102,2)</f>
        <v>4307.8500000000004</v>
      </c>
      <c r="H102" s="188">
        <v>25.42</v>
      </c>
      <c r="I102" s="188">
        <f>ROUND(E102*H102,2)</f>
        <v>1595.36</v>
      </c>
      <c r="J102" s="188">
        <v>43.22</v>
      </c>
      <c r="K102" s="188">
        <f>ROUND(E102*J102,2)</f>
        <v>2712.49</v>
      </c>
      <c r="L102" s="188">
        <v>21</v>
      </c>
      <c r="M102" s="188">
        <f>G102*(1+L102/100)</f>
        <v>5212.4985000000006</v>
      </c>
      <c r="N102" s="188">
        <v>1.2999999999999999E-4</v>
      </c>
      <c r="O102" s="188">
        <f>ROUND(E102*N102,2)</f>
        <v>0.01</v>
      </c>
      <c r="P102" s="188">
        <v>0</v>
      </c>
      <c r="Q102" s="188">
        <f>ROUND(E102*P102,2)</f>
        <v>0</v>
      </c>
      <c r="R102" s="189" t="s">
        <v>222</v>
      </c>
      <c r="S102" s="188" t="s">
        <v>118</v>
      </c>
      <c r="T102" s="164"/>
      <c r="U102" s="164"/>
      <c r="V102" s="164"/>
      <c r="W102" s="164"/>
      <c r="X102" s="164"/>
      <c r="Y102" s="164"/>
      <c r="Z102" s="164"/>
      <c r="AA102" s="164"/>
      <c r="AB102" s="164"/>
      <c r="AC102" s="164"/>
      <c r="AD102" s="164"/>
      <c r="AE102" s="164" t="s">
        <v>147</v>
      </c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outlineLevel="1" x14ac:dyDescent="0.2">
      <c r="A103" s="165"/>
      <c r="B103" s="175"/>
      <c r="C103" s="199" t="s">
        <v>223</v>
      </c>
      <c r="D103" s="178"/>
      <c r="E103" s="183">
        <v>20.16</v>
      </c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9"/>
      <c r="S103" s="188"/>
      <c r="T103" s="164"/>
      <c r="U103" s="164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 t="s">
        <v>121</v>
      </c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outlineLevel="1" x14ac:dyDescent="0.2">
      <c r="A104" s="165"/>
      <c r="B104" s="175"/>
      <c r="C104" s="199" t="s">
        <v>224</v>
      </c>
      <c r="D104" s="178"/>
      <c r="E104" s="183">
        <v>29.25</v>
      </c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9"/>
      <c r="S104" s="188"/>
      <c r="T104" s="164"/>
      <c r="U104" s="16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 t="s">
        <v>121</v>
      </c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outlineLevel="1" x14ac:dyDescent="0.2">
      <c r="A105" s="165"/>
      <c r="B105" s="175"/>
      <c r="C105" s="199" t="s">
        <v>225</v>
      </c>
      <c r="D105" s="178"/>
      <c r="E105" s="183">
        <v>13.35</v>
      </c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9"/>
      <c r="S105" s="188"/>
      <c r="T105" s="164"/>
      <c r="U105" s="164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 t="s">
        <v>121</v>
      </c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ht="33.75" outlineLevel="1" x14ac:dyDescent="0.2">
      <c r="A106" s="165"/>
      <c r="B106" s="175"/>
      <c r="C106" s="199" t="s">
        <v>132</v>
      </c>
      <c r="D106" s="178"/>
      <c r="E106" s="183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9"/>
      <c r="S106" s="188"/>
      <c r="T106" s="164"/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 t="s">
        <v>121</v>
      </c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 x14ac:dyDescent="0.2">
      <c r="A107" s="165"/>
      <c r="B107" s="175"/>
      <c r="C107" s="199" t="s">
        <v>226</v>
      </c>
      <c r="D107" s="178"/>
      <c r="E107" s="183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9"/>
      <c r="S107" s="188"/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 t="s">
        <v>121</v>
      </c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 x14ac:dyDescent="0.2">
      <c r="A108" s="171" t="s">
        <v>112</v>
      </c>
      <c r="B108" s="176" t="s">
        <v>86</v>
      </c>
      <c r="C108" s="200" t="s">
        <v>87</v>
      </c>
      <c r="D108" s="179"/>
      <c r="E108" s="184"/>
      <c r="F108" s="190"/>
      <c r="G108" s="190">
        <f>SUM(G109:G115)</f>
        <v>2019.8899999999999</v>
      </c>
      <c r="H108" s="190"/>
      <c r="I108" s="190">
        <f>SUM(I109:I115)</f>
        <v>0</v>
      </c>
      <c r="J108" s="190"/>
      <c r="K108" s="190">
        <f>SUM(K109:K115)</f>
        <v>2019.8899999999999</v>
      </c>
      <c r="L108" s="190"/>
      <c r="M108" s="190">
        <f>SUM(M109:M115)</f>
        <v>2444.0669000000003</v>
      </c>
      <c r="N108" s="190"/>
      <c r="O108" s="190">
        <f>SUM(O109:O115)</f>
        <v>0</v>
      </c>
      <c r="P108" s="190"/>
      <c r="Q108" s="190">
        <f>SUM(Q109:Q115)</f>
        <v>0</v>
      </c>
      <c r="R108" s="191"/>
      <c r="S108" s="190"/>
      <c r="AE108" t="s">
        <v>113</v>
      </c>
    </row>
    <row r="109" spans="1:60" ht="22.5" outlineLevel="1" x14ac:dyDescent="0.2">
      <c r="A109" s="165">
        <v>21</v>
      </c>
      <c r="B109" s="175" t="s">
        <v>227</v>
      </c>
      <c r="C109" s="198" t="s">
        <v>228</v>
      </c>
      <c r="D109" s="177" t="s">
        <v>146</v>
      </c>
      <c r="E109" s="182">
        <v>2.028</v>
      </c>
      <c r="F109" s="188">
        <v>160</v>
      </c>
      <c r="G109" s="188">
        <f t="shared" ref="G109:G115" si="0">ROUND(E109*F109,2)</f>
        <v>324.48</v>
      </c>
      <c r="H109" s="188">
        <v>0</v>
      </c>
      <c r="I109" s="188">
        <f t="shared" ref="I109:I115" si="1">ROUND(E109*H109,2)</f>
        <v>0</v>
      </c>
      <c r="J109" s="188">
        <v>160</v>
      </c>
      <c r="K109" s="188">
        <f t="shared" ref="K109:K115" si="2">ROUND(E109*J109,2)</f>
        <v>324.48</v>
      </c>
      <c r="L109" s="188">
        <v>21</v>
      </c>
      <c r="M109" s="188">
        <f t="shared" ref="M109:M115" si="3">G109*(1+L109/100)</f>
        <v>392.62080000000003</v>
      </c>
      <c r="N109" s="188">
        <v>0</v>
      </c>
      <c r="O109" s="188">
        <f t="shared" ref="O109:O115" si="4">ROUND(E109*N109,2)</f>
        <v>0</v>
      </c>
      <c r="P109" s="188">
        <v>0</v>
      </c>
      <c r="Q109" s="188">
        <f t="shared" ref="Q109:Q115" si="5">ROUND(E109*P109,2)</f>
        <v>0</v>
      </c>
      <c r="R109" s="189"/>
      <c r="S109" s="188" t="s">
        <v>118</v>
      </c>
      <c r="T109" s="164"/>
      <c r="U109" s="164"/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 t="s">
        <v>229</v>
      </c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</row>
    <row r="110" spans="1:60" ht="22.5" outlineLevel="1" x14ac:dyDescent="0.2">
      <c r="A110" s="165">
        <v>22</v>
      </c>
      <c r="B110" s="175" t="s">
        <v>230</v>
      </c>
      <c r="C110" s="198" t="s">
        <v>231</v>
      </c>
      <c r="D110" s="177" t="s">
        <v>146</v>
      </c>
      <c r="E110" s="182">
        <v>2.028</v>
      </c>
      <c r="F110" s="188">
        <v>95</v>
      </c>
      <c r="G110" s="188">
        <f t="shared" si="0"/>
        <v>192.66</v>
      </c>
      <c r="H110" s="188">
        <v>0</v>
      </c>
      <c r="I110" s="188">
        <f t="shared" si="1"/>
        <v>0</v>
      </c>
      <c r="J110" s="188">
        <v>95</v>
      </c>
      <c r="K110" s="188">
        <f t="shared" si="2"/>
        <v>192.66</v>
      </c>
      <c r="L110" s="188">
        <v>21</v>
      </c>
      <c r="M110" s="188">
        <f t="shared" si="3"/>
        <v>233.11859999999999</v>
      </c>
      <c r="N110" s="188">
        <v>0</v>
      </c>
      <c r="O110" s="188">
        <f t="shared" si="4"/>
        <v>0</v>
      </c>
      <c r="P110" s="188">
        <v>0</v>
      </c>
      <c r="Q110" s="188">
        <f t="shared" si="5"/>
        <v>0</v>
      </c>
      <c r="R110" s="189"/>
      <c r="S110" s="188" t="s">
        <v>118</v>
      </c>
      <c r="T110" s="164"/>
      <c r="U110" s="164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 t="s">
        <v>229</v>
      </c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ht="22.5" outlineLevel="1" x14ac:dyDescent="0.2">
      <c r="A111" s="165">
        <v>23</v>
      </c>
      <c r="B111" s="175" t="s">
        <v>232</v>
      </c>
      <c r="C111" s="198" t="s">
        <v>233</v>
      </c>
      <c r="D111" s="177" t="s">
        <v>146</v>
      </c>
      <c r="E111" s="182">
        <v>2.028</v>
      </c>
      <c r="F111" s="188">
        <v>180</v>
      </c>
      <c r="G111" s="188">
        <f t="shared" si="0"/>
        <v>365.04</v>
      </c>
      <c r="H111" s="188">
        <v>0</v>
      </c>
      <c r="I111" s="188">
        <f t="shared" si="1"/>
        <v>0</v>
      </c>
      <c r="J111" s="188">
        <v>180</v>
      </c>
      <c r="K111" s="188">
        <f t="shared" si="2"/>
        <v>365.04</v>
      </c>
      <c r="L111" s="188">
        <v>21</v>
      </c>
      <c r="M111" s="188">
        <f t="shared" si="3"/>
        <v>441.69839999999999</v>
      </c>
      <c r="N111" s="188">
        <v>0</v>
      </c>
      <c r="O111" s="188">
        <f t="shared" si="4"/>
        <v>0</v>
      </c>
      <c r="P111" s="188">
        <v>0</v>
      </c>
      <c r="Q111" s="188">
        <f t="shared" si="5"/>
        <v>0</v>
      </c>
      <c r="R111" s="189"/>
      <c r="S111" s="188" t="s">
        <v>118</v>
      </c>
      <c r="T111" s="164"/>
      <c r="U111" s="164"/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 t="s">
        <v>229</v>
      </c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ht="22.5" outlineLevel="1" x14ac:dyDescent="0.2">
      <c r="A112" s="165">
        <v>24</v>
      </c>
      <c r="B112" s="175" t="s">
        <v>234</v>
      </c>
      <c r="C112" s="198" t="s">
        <v>235</v>
      </c>
      <c r="D112" s="177" t="s">
        <v>146</v>
      </c>
      <c r="E112" s="182">
        <v>30.42</v>
      </c>
      <c r="F112" s="188">
        <v>12</v>
      </c>
      <c r="G112" s="188">
        <f t="shared" si="0"/>
        <v>365.04</v>
      </c>
      <c r="H112" s="188">
        <v>0</v>
      </c>
      <c r="I112" s="188">
        <f t="shared" si="1"/>
        <v>0</v>
      </c>
      <c r="J112" s="188">
        <v>12</v>
      </c>
      <c r="K112" s="188">
        <f t="shared" si="2"/>
        <v>365.04</v>
      </c>
      <c r="L112" s="188">
        <v>21</v>
      </c>
      <c r="M112" s="188">
        <f t="shared" si="3"/>
        <v>441.69839999999999</v>
      </c>
      <c r="N112" s="188">
        <v>0</v>
      </c>
      <c r="O112" s="188">
        <f t="shared" si="4"/>
        <v>0</v>
      </c>
      <c r="P112" s="188">
        <v>0</v>
      </c>
      <c r="Q112" s="188">
        <f t="shared" si="5"/>
        <v>0</v>
      </c>
      <c r="R112" s="189"/>
      <c r="S112" s="188" t="s">
        <v>118</v>
      </c>
      <c r="T112" s="164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 t="s">
        <v>229</v>
      </c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ht="22.5" outlineLevel="1" x14ac:dyDescent="0.2">
      <c r="A113" s="165">
        <v>25</v>
      </c>
      <c r="B113" s="175" t="s">
        <v>236</v>
      </c>
      <c r="C113" s="198" t="s">
        <v>237</v>
      </c>
      <c r="D113" s="177" t="s">
        <v>146</v>
      </c>
      <c r="E113" s="182">
        <v>2.028</v>
      </c>
      <c r="F113" s="188">
        <v>145</v>
      </c>
      <c r="G113" s="188">
        <f t="shared" si="0"/>
        <v>294.06</v>
      </c>
      <c r="H113" s="188">
        <v>0</v>
      </c>
      <c r="I113" s="188">
        <f t="shared" si="1"/>
        <v>0</v>
      </c>
      <c r="J113" s="188">
        <v>145</v>
      </c>
      <c r="K113" s="188">
        <f t="shared" si="2"/>
        <v>294.06</v>
      </c>
      <c r="L113" s="188">
        <v>21</v>
      </c>
      <c r="M113" s="188">
        <f t="shared" si="3"/>
        <v>355.81259999999997</v>
      </c>
      <c r="N113" s="188">
        <v>0</v>
      </c>
      <c r="O113" s="188">
        <f t="shared" si="4"/>
        <v>0</v>
      </c>
      <c r="P113" s="188">
        <v>0</v>
      </c>
      <c r="Q113" s="188">
        <f t="shared" si="5"/>
        <v>0</v>
      </c>
      <c r="R113" s="189"/>
      <c r="S113" s="188" t="s">
        <v>118</v>
      </c>
      <c r="T113" s="164"/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 t="s">
        <v>229</v>
      </c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ht="22.5" outlineLevel="1" x14ac:dyDescent="0.2">
      <c r="A114" s="165">
        <v>26</v>
      </c>
      <c r="B114" s="175" t="s">
        <v>238</v>
      </c>
      <c r="C114" s="198" t="s">
        <v>239</v>
      </c>
      <c r="D114" s="177" t="s">
        <v>146</v>
      </c>
      <c r="E114" s="182">
        <v>4.056</v>
      </c>
      <c r="F114" s="188">
        <v>18</v>
      </c>
      <c r="G114" s="188">
        <f t="shared" si="0"/>
        <v>73.010000000000005</v>
      </c>
      <c r="H114" s="188">
        <v>0</v>
      </c>
      <c r="I114" s="188">
        <f t="shared" si="1"/>
        <v>0</v>
      </c>
      <c r="J114" s="188">
        <v>18</v>
      </c>
      <c r="K114" s="188">
        <f t="shared" si="2"/>
        <v>73.010000000000005</v>
      </c>
      <c r="L114" s="188">
        <v>21</v>
      </c>
      <c r="M114" s="188">
        <f t="shared" si="3"/>
        <v>88.342100000000002</v>
      </c>
      <c r="N114" s="188">
        <v>0</v>
      </c>
      <c r="O114" s="188">
        <f t="shared" si="4"/>
        <v>0</v>
      </c>
      <c r="P114" s="188">
        <v>0</v>
      </c>
      <c r="Q114" s="188">
        <f t="shared" si="5"/>
        <v>0</v>
      </c>
      <c r="R114" s="189"/>
      <c r="S114" s="188" t="s">
        <v>118</v>
      </c>
      <c r="T114" s="164"/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 t="s">
        <v>229</v>
      </c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ht="22.5" outlineLevel="1" x14ac:dyDescent="0.2">
      <c r="A115" s="165">
        <v>27</v>
      </c>
      <c r="B115" s="175" t="s">
        <v>240</v>
      </c>
      <c r="C115" s="198" t="s">
        <v>241</v>
      </c>
      <c r="D115" s="177" t="s">
        <v>146</v>
      </c>
      <c r="E115" s="182">
        <v>2.028</v>
      </c>
      <c r="F115" s="188">
        <v>200</v>
      </c>
      <c r="G115" s="188">
        <f t="shared" si="0"/>
        <v>405.6</v>
      </c>
      <c r="H115" s="188">
        <v>0</v>
      </c>
      <c r="I115" s="188">
        <f t="shared" si="1"/>
        <v>0</v>
      </c>
      <c r="J115" s="188">
        <v>200</v>
      </c>
      <c r="K115" s="188">
        <f t="shared" si="2"/>
        <v>405.6</v>
      </c>
      <c r="L115" s="188">
        <v>21</v>
      </c>
      <c r="M115" s="188">
        <f t="shared" si="3"/>
        <v>490.77600000000001</v>
      </c>
      <c r="N115" s="188">
        <v>0</v>
      </c>
      <c r="O115" s="188">
        <f t="shared" si="4"/>
        <v>0</v>
      </c>
      <c r="P115" s="188">
        <v>0</v>
      </c>
      <c r="Q115" s="188">
        <f t="shared" si="5"/>
        <v>0</v>
      </c>
      <c r="R115" s="189"/>
      <c r="S115" s="188" t="s">
        <v>118</v>
      </c>
      <c r="T115" s="164"/>
      <c r="U115" s="164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 t="s">
        <v>229</v>
      </c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</row>
    <row r="116" spans="1:60" x14ac:dyDescent="0.2">
      <c r="A116" s="171" t="s">
        <v>112</v>
      </c>
      <c r="B116" s="176" t="s">
        <v>89</v>
      </c>
      <c r="C116" s="200" t="s">
        <v>29</v>
      </c>
      <c r="D116" s="179"/>
      <c r="E116" s="184"/>
      <c r="F116" s="190"/>
      <c r="G116" s="190">
        <f>SUM(G117:G117)</f>
        <v>5615.44</v>
      </c>
      <c r="H116" s="190"/>
      <c r="I116" s="190">
        <f>SUM(I117:I117)</f>
        <v>0</v>
      </c>
      <c r="J116" s="190"/>
      <c r="K116" s="190">
        <f>SUM(K117:K117)</f>
        <v>5615.44</v>
      </c>
      <c r="L116" s="190"/>
      <c r="M116" s="190">
        <f>SUM(M117:M117)</f>
        <v>6794.6823999999997</v>
      </c>
      <c r="N116" s="190"/>
      <c r="O116" s="190">
        <f>SUM(O117:O117)</f>
        <v>0</v>
      </c>
      <c r="P116" s="190"/>
      <c r="Q116" s="190">
        <f>SUM(Q117:Q117)</f>
        <v>0</v>
      </c>
      <c r="R116" s="191"/>
      <c r="S116" s="190"/>
      <c r="AE116" t="s">
        <v>113</v>
      </c>
    </row>
    <row r="117" spans="1:60" outlineLevel="1" x14ac:dyDescent="0.2">
      <c r="A117" s="165">
        <v>28</v>
      </c>
      <c r="B117" s="175" t="s">
        <v>242</v>
      </c>
      <c r="C117" s="198" t="s">
        <v>243</v>
      </c>
      <c r="D117" s="177" t="s">
        <v>244</v>
      </c>
      <c r="E117" s="182">
        <v>1</v>
      </c>
      <c r="F117" s="188">
        <v>5615.44</v>
      </c>
      <c r="G117" s="188">
        <f>ROUND(E117*F117,2)</f>
        <v>5615.44</v>
      </c>
      <c r="H117" s="188">
        <v>0</v>
      </c>
      <c r="I117" s="188">
        <f>ROUND(E117*H117,2)</f>
        <v>0</v>
      </c>
      <c r="J117" s="188">
        <v>5615.44</v>
      </c>
      <c r="K117" s="188">
        <f>ROUND(E117*J117,2)</f>
        <v>5615.44</v>
      </c>
      <c r="L117" s="188">
        <v>21</v>
      </c>
      <c r="M117" s="188">
        <f>G117*(1+L117/100)</f>
        <v>6794.6823999999997</v>
      </c>
      <c r="N117" s="188">
        <v>0</v>
      </c>
      <c r="O117" s="188">
        <f>ROUND(E117*N117,2)</f>
        <v>0</v>
      </c>
      <c r="P117" s="188">
        <v>0</v>
      </c>
      <c r="Q117" s="188">
        <f>ROUND(E117*P117,2)</f>
        <v>0</v>
      </c>
      <c r="R117" s="189"/>
      <c r="S117" s="188" t="s">
        <v>118</v>
      </c>
      <c r="T117" s="164"/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 t="s">
        <v>245</v>
      </c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</row>
    <row r="118" spans="1:60" x14ac:dyDescent="0.2">
      <c r="A118" s="171" t="s">
        <v>112</v>
      </c>
      <c r="B118" s="176" t="s">
        <v>90</v>
      </c>
      <c r="C118" s="200" t="s">
        <v>30</v>
      </c>
      <c r="D118" s="179"/>
      <c r="E118" s="184"/>
      <c r="F118" s="190"/>
      <c r="G118" s="190">
        <f>SUM(G119:G120)</f>
        <v>33692.67</v>
      </c>
      <c r="H118" s="190"/>
      <c r="I118" s="190">
        <f>SUM(I119:I120)</f>
        <v>0</v>
      </c>
      <c r="J118" s="190"/>
      <c r="K118" s="190">
        <f>SUM(K119:K120)</f>
        <v>33692.67</v>
      </c>
      <c r="L118" s="190"/>
      <c r="M118" s="190">
        <f>SUM(M119:M120)</f>
        <v>40768.130699999994</v>
      </c>
      <c r="N118" s="190"/>
      <c r="O118" s="190">
        <f>SUM(O119:O120)</f>
        <v>0</v>
      </c>
      <c r="P118" s="190"/>
      <c r="Q118" s="190">
        <f>SUM(Q119:Q120)</f>
        <v>0</v>
      </c>
      <c r="R118" s="191"/>
      <c r="S118" s="190"/>
      <c r="AE118" t="s">
        <v>113</v>
      </c>
    </row>
    <row r="119" spans="1:60" outlineLevel="1" x14ac:dyDescent="0.2">
      <c r="A119" s="165">
        <v>29</v>
      </c>
      <c r="B119" s="175" t="s">
        <v>246</v>
      </c>
      <c r="C119" s="198" t="s">
        <v>247</v>
      </c>
      <c r="D119" s="177" t="s">
        <v>244</v>
      </c>
      <c r="E119" s="182">
        <v>1</v>
      </c>
      <c r="F119" s="188">
        <v>33692.67</v>
      </c>
      <c r="G119" s="188">
        <f>ROUND(E119*F119,2)</f>
        <v>33692.67</v>
      </c>
      <c r="H119" s="188">
        <v>0</v>
      </c>
      <c r="I119" s="188">
        <f>ROUND(E119*H119,2)</f>
        <v>0</v>
      </c>
      <c r="J119" s="188">
        <v>33692.67</v>
      </c>
      <c r="K119" s="188">
        <f>ROUND(E119*J119,2)</f>
        <v>33692.67</v>
      </c>
      <c r="L119" s="188">
        <v>21</v>
      </c>
      <c r="M119" s="188">
        <f>G119*(1+L119/100)</f>
        <v>40768.130699999994</v>
      </c>
      <c r="N119" s="188">
        <v>0</v>
      </c>
      <c r="O119" s="188">
        <f>ROUND(E119*N119,2)</f>
        <v>0</v>
      </c>
      <c r="P119" s="188">
        <v>0</v>
      </c>
      <c r="Q119" s="188">
        <f>ROUND(E119*P119,2)</f>
        <v>0</v>
      </c>
      <c r="R119" s="189"/>
      <c r="S119" s="188" t="s">
        <v>118</v>
      </c>
      <c r="T119" s="164"/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 t="s">
        <v>245</v>
      </c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ht="22.5" outlineLevel="1" x14ac:dyDescent="0.2">
      <c r="A120" s="192"/>
      <c r="B120" s="193"/>
      <c r="C120" s="202" t="s">
        <v>248</v>
      </c>
      <c r="D120" s="194"/>
      <c r="E120" s="195">
        <v>1</v>
      </c>
      <c r="F120" s="196"/>
      <c r="G120" s="196"/>
      <c r="H120" s="196"/>
      <c r="I120" s="196"/>
      <c r="J120" s="196"/>
      <c r="K120" s="196"/>
      <c r="L120" s="196"/>
      <c r="M120" s="196"/>
      <c r="N120" s="196"/>
      <c r="O120" s="196"/>
      <c r="P120" s="196"/>
      <c r="Q120" s="196"/>
      <c r="R120" s="197"/>
      <c r="S120" s="196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 t="s">
        <v>121</v>
      </c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x14ac:dyDescent="0.2">
      <c r="A121" s="6"/>
      <c r="B121" s="7" t="s">
        <v>249</v>
      </c>
      <c r="C121" s="203" t="s">
        <v>249</v>
      </c>
      <c r="D121" s="9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AC121">
        <v>15</v>
      </c>
      <c r="AD121">
        <v>21</v>
      </c>
    </row>
    <row r="122" spans="1:60" x14ac:dyDescent="0.2">
      <c r="C122" s="204"/>
      <c r="D122" s="159"/>
      <c r="AE122" t="s">
        <v>250</v>
      </c>
    </row>
    <row r="123" spans="1:60" x14ac:dyDescent="0.2">
      <c r="D123" s="159"/>
    </row>
    <row r="124" spans="1:60" x14ac:dyDescent="0.2">
      <c r="D124" s="159"/>
    </row>
    <row r="125" spans="1:60" x14ac:dyDescent="0.2">
      <c r="D125" s="159"/>
    </row>
    <row r="126" spans="1:60" x14ac:dyDescent="0.2">
      <c r="D126" s="159"/>
    </row>
    <row r="127" spans="1:60" x14ac:dyDescent="0.2">
      <c r="D127" s="159"/>
    </row>
    <row r="128" spans="1:60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sheetProtection password="B85D" sheet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2014-11-04T10:28:52Z</dcterms:modified>
</cp:coreProperties>
</file>